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e.alves\Desktop\Documentos Ju\2026\LICITAÇÕES EM ANDAMENTO\PREGÃO\TERCEIRIZAÇÃO\Planilhas OK\Planilhas disponibilizadas\"/>
    </mc:Choice>
  </mc:AlternateContent>
  <xr:revisionPtr revIDLastSave="0" documentId="13_ncr:1_{B82F6796-5A2D-4006-98DE-273669D2ABB7}" xr6:coauthVersionLast="47" xr6:coauthVersionMax="47" xr10:uidLastSave="{00000000-0000-0000-0000-000000000000}"/>
  <bookViews>
    <workbookView xWindow="28680" yWindow="4725" windowWidth="24240" windowHeight="13140" activeTab="1" xr2:uid="{77344A12-4B05-4A42-AE71-D3A4E59373E8}"/>
  </bookViews>
  <sheets>
    <sheet name="Jardineiro" sheetId="1" r:id="rId1"/>
    <sheet name="To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8" i="1" l="1"/>
  <c r="D34" i="1" s="1"/>
  <c r="C117" i="1"/>
  <c r="C119" i="1" s="1"/>
  <c r="C129" i="1" s="1"/>
  <c r="D106" i="1"/>
  <c r="D127" i="1" s="1"/>
  <c r="C98" i="1"/>
  <c r="D93" i="1"/>
  <c r="D98" i="1" s="1"/>
  <c r="C88" i="1"/>
  <c r="C97" i="1" s="1"/>
  <c r="C99" i="1" s="1"/>
  <c r="C76" i="1"/>
  <c r="C125" i="1" s="1"/>
  <c r="D58" i="1"/>
  <c r="D64" i="1" s="1"/>
  <c r="C58" i="1"/>
  <c r="C64" i="1" s="1"/>
  <c r="C48" i="1"/>
  <c r="C63" i="1" s="1"/>
  <c r="C33" i="1"/>
  <c r="C28" i="1"/>
  <c r="C123" i="1" s="1"/>
  <c r="C35" i="1" l="1"/>
  <c r="C62" i="1" s="1"/>
  <c r="D33" i="1"/>
  <c r="C65" i="1"/>
  <c r="C124" i="1" s="1"/>
  <c r="C126" i="1"/>
  <c r="D35" i="1"/>
  <c r="D62" i="1" s="1"/>
  <c r="D123" i="1"/>
  <c r="C130" i="1" l="1"/>
  <c r="D68" i="1"/>
  <c r="D71" i="1" s="1"/>
  <c r="D80" i="1"/>
  <c r="D87" i="1" s="1"/>
  <c r="D38" i="1"/>
  <c r="D73" i="1" l="1"/>
  <c r="D72" i="1"/>
  <c r="D74" i="1"/>
  <c r="D75" i="1"/>
  <c r="D70" i="1"/>
  <c r="D86" i="1"/>
  <c r="D85" i="1"/>
  <c r="D84" i="1"/>
  <c r="D83" i="1"/>
  <c r="D82" i="1"/>
  <c r="D44" i="1"/>
  <c r="D47" i="1"/>
  <c r="D45" i="1"/>
  <c r="D46" i="1"/>
  <c r="D43" i="1"/>
  <c r="D42" i="1"/>
  <c r="D41" i="1"/>
  <c r="D40" i="1"/>
  <c r="D88" i="1" l="1"/>
  <c r="D97" i="1" s="1"/>
  <c r="D99" i="1" s="1"/>
  <c r="D126" i="1" s="1"/>
  <c r="D76" i="1"/>
  <c r="D125" i="1" s="1"/>
  <c r="D48" i="1"/>
  <c r="D63" i="1" s="1"/>
  <c r="D65" i="1" s="1"/>
  <c r="D124" i="1" s="1"/>
  <c r="D128" i="1" l="1"/>
  <c r="D109" i="1"/>
  <c r="D111" i="1" s="1"/>
  <c r="D112" i="1" l="1"/>
  <c r="D118" i="1" s="1"/>
  <c r="D116" i="1" l="1"/>
  <c r="D114" i="1"/>
  <c r="D115" i="1"/>
  <c r="D119" i="1" l="1"/>
  <c r="D129" i="1" s="1"/>
  <c r="D130" i="1" s="1"/>
  <c r="D132" i="1" s="1"/>
  <c r="D134" i="1" l="1"/>
  <c r="C4" i="2" s="1"/>
</calcChain>
</file>

<file path=xl/sharedStrings.xml><?xml version="1.0" encoding="utf-8"?>
<sst xmlns="http://schemas.openxmlformats.org/spreadsheetml/2006/main" count="224" uniqueCount="139">
  <si>
    <t>DISCRIMINAÇÃO DOS SERVIÇOS (DADOS REFERENTES À CONTRATAÇÃO)</t>
  </si>
  <si>
    <t>Local da prestação dos serviços:</t>
  </si>
  <si>
    <t>Município de Chopinzinho-PR</t>
  </si>
  <si>
    <t>Ano do Acordo, Convenção ou Dissídio Coletivo e Sindicato</t>
  </si>
  <si>
    <t>PR000074/2025</t>
  </si>
  <si>
    <t>Número de meses de execução contratual</t>
  </si>
  <si>
    <t>IDENTIFICAÇÃO DO SERVIÇO</t>
  </si>
  <si>
    <t>Tipo de serviço</t>
  </si>
  <si>
    <t>Serviço de asseio e conservação</t>
  </si>
  <si>
    <t>Unidade de medida</t>
  </si>
  <si>
    <t>Mensal</t>
  </si>
  <si>
    <t>DADOS COMPLEMENTARES PARA COMPOSIÇÃO DOS CUSTOS REFERENTE À MÃO DE OBRA</t>
  </si>
  <si>
    <t>Salário Normativo da Categoria Profissional:</t>
  </si>
  <si>
    <t>Categoria profissional (vinculada a execução contratual)</t>
  </si>
  <si>
    <t>Data Base da Categoria</t>
  </si>
  <si>
    <t>Código Brasileiro de Ocupações - CBO</t>
  </si>
  <si>
    <t>Módulo 1 - Composição da Remuneração</t>
  </si>
  <si>
    <t>Composição da Remuneração</t>
  </si>
  <si>
    <t>Percentual (%)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</si>
  <si>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</si>
  <si>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</si>
  <si>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</si>
  <si>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</si>
  <si>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</si>
  <si>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</si>
  <si>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</si>
  <si>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</si>
  <si>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</si>
  <si>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</si>
  <si>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</si>
  <si>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Total</t>
  </si>
  <si>
    <t>Módulo 2 - Encargos e Benefícios Anuais, Mensais e Diários</t>
  </si>
  <si>
    <t>2.1</t>
  </si>
  <si>
    <t>13º (décimo terceiro) Salário</t>
  </si>
  <si>
    <t>Adicional de Férias</t>
  </si>
  <si>
    <t>Submódulo 2.2 - Encargos Previdenciários (GPS), Fundo de Garantia por Tempo de Serviço (FGTS) e outras contribuições.</t>
  </si>
  <si>
    <t>Base de Cálculo: Módulo 1 + Submódulo 2.1</t>
  </si>
  <si>
    <t>2.2</t>
  </si>
  <si>
    <t>GPS, FGTS e outras contribuições</t>
  </si>
  <si>
    <t>INSS</t>
  </si>
  <si>
    <t>Salário Educação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</si>
  <si>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</si>
  <si>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</si>
  <si>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</si>
  <si>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</si>
  <si>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</si>
  <si>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</si>
  <si>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</si>
  <si>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</si>
  <si>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</si>
  <si>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</si>
  <si>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</si>
  <si>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</si>
  <si>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Não há transporte coletivo no Município</t>
  </si>
  <si>
    <t>Quadro-Resumo do Módulo 2 - Encargos e Benefícios anuais, mensais e diários</t>
  </si>
  <si>
    <t>Encargos e Benefícios Anuais, Mensais e Diários</t>
  </si>
  <si>
    <t>Módulo 3 - Provisão para Rescisão</t>
  </si>
  <si>
    <t>Base de Cálculo: MOD 1+ SUBMOD 2.1</t>
  </si>
  <si>
    <t>Provisão para Rescisão</t>
  </si>
  <si>
    <t>Aviso Prévio Indenizado</t>
  </si>
  <si>
    <t>Moda utilizada na região (TCU, Irati, Cel. Vivida, etc.)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</si>
  <si>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</si>
  <si>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</si>
  <si>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</si>
  <si>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</si>
  <si>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</si>
  <si>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</si>
  <si>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</si>
  <si>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Base de Cálculo: (MÓDULO 1 + MÓDULO 2.1)</t>
  </si>
  <si>
    <t>4.1</t>
  </si>
  <si>
    <t>Ausências Legais</t>
  </si>
  <si>
    <t>Férias e Adicional de férias</t>
  </si>
  <si>
    <t>Percentual utilizado pelo TCU</t>
  </si>
  <si>
    <t>Licença-Paternidade</t>
  </si>
  <si>
    <t>Ausência por acidente de trabalho</t>
  </si>
  <si>
    <t>Afastamento Maternidade</t>
  </si>
  <si>
    <t>Outros (especificar)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</si>
  <si>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</si>
  <si>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</si>
  <si>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</si>
  <si>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</si>
  <si>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</si>
  <si>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</si>
  <si>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Total Módulo 4</t>
  </si>
  <si>
    <t>Módulo 5 - Insumos Diversos</t>
  </si>
  <si>
    <t>Insumos Diversos</t>
  </si>
  <si>
    <t xml:space="preserve">Uniformes e EPIs                                                              </t>
  </si>
  <si>
    <t>Custos admissionais e demissionais</t>
  </si>
  <si>
    <t xml:space="preserve"> Total Módulo 5</t>
  </si>
  <si>
    <t>Módulo 6 - Custos Indiretos, Tributos e Lucro</t>
  </si>
  <si>
    <t>Custo direto: Somatório dos Módulos 1+2+3+4+5</t>
  </si>
  <si>
    <t>Custos Indiretos, Tributos e Lucro</t>
  </si>
  <si>
    <t>Custos Indiretos</t>
  </si>
  <si>
    <t>Lucro</t>
  </si>
  <si>
    <t>Tributos</t>
  </si>
  <si>
    <t>C.1. COFINS</t>
  </si>
  <si>
    <t>C.2. PIS</t>
  </si>
  <si>
    <t>C.3. ISS</t>
  </si>
  <si>
    <t>TOTAL TRIBUTOS FEDERAIS E MUNICIPAIS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</si>
  <si>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</si>
  <si>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</si>
  <si>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</si>
  <si>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</si>
  <si>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</si>
  <si>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Qtde de Empregados</t>
  </si>
  <si>
    <t>Valor total mensal</t>
  </si>
  <si>
    <t>Valot total no período</t>
  </si>
  <si>
    <t>Cargo</t>
  </si>
  <si>
    <t>Qtde Func.</t>
  </si>
  <si>
    <t>V.Global no Período</t>
  </si>
  <si>
    <t>Quadro Resumo</t>
  </si>
  <si>
    <t>Salário-Base - 44h semanal</t>
  </si>
  <si>
    <t>Valor calculado com base em Proc. Lic do Municipio</t>
  </si>
  <si>
    <t>Custos com aluguel, adm, agua, luz e Interne</t>
  </si>
  <si>
    <t>SAT: 3%                                     FAP: 2%</t>
  </si>
  <si>
    <t>Custo Indireto</t>
  </si>
  <si>
    <t>valor provisionado com base em pesquisa de Preço</t>
  </si>
  <si>
    <t>7152-05</t>
  </si>
  <si>
    <t>Jardineiro</t>
  </si>
  <si>
    <t xml:space="preserve">Jardineiro </t>
  </si>
  <si>
    <t>Conform Rh</t>
  </si>
  <si>
    <t>Vale Alimentação</t>
  </si>
  <si>
    <t>Plano de Benefício Social familar</t>
  </si>
  <si>
    <t>Beneficio Assistência médica</t>
  </si>
  <si>
    <t>Qualificação</t>
  </si>
  <si>
    <t>Seguro de vida</t>
  </si>
  <si>
    <t>cls 13ª cct</t>
  </si>
  <si>
    <t>cls 17ª § 1º cct</t>
  </si>
  <si>
    <t>cls 16ª § 1º cct</t>
  </si>
  <si>
    <t>cls 23ª cct</t>
  </si>
  <si>
    <t>CLS 3° cct</t>
  </si>
  <si>
    <t xml:space="preserve">Prefeitura do Município de Chopinzinho-PR </t>
  </si>
  <si>
    <t>PLANILHA DE CUSTOS E FORMAÇÃO DE PREÇOS</t>
  </si>
  <si>
    <t>OBJETO:</t>
  </si>
  <si>
    <t>Serviços Terceirizados</t>
  </si>
  <si>
    <t xml:space="preserve">ENQUADRAMENTO TRIBUTÁRIO DA EMPRESA: </t>
  </si>
  <si>
    <t>13º (décimo terceiro) Salários e Adicional de Férias</t>
  </si>
  <si>
    <t>Submódulo 2.1 - 13º (décimo terceiro) Salário e Adicional de Férias</t>
  </si>
  <si>
    <t>13º (décimo terceiro) Salário e Adicional de Férias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</si>
</sst>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5" fillId="0" borderId="20" xfId="0" applyFont="1" applyBorder="1"/>
    <xf numFmtId="0" fontId="5" fillId="5" borderId="20" xfId="0" applyFont="1" applyFill="1" applyBorder="1"/>
    <xf numFmtId="44" fontId="5" fillId="5" borderId="20" xfId="2" applyFont="1" applyFill="1" applyBorder="1"/>
    <xf numFmtId="0" fontId="8" fillId="4" borderId="20" xfId="0" applyFont="1" applyFill="1" applyBorder="1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0" applyNumberFormat="1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10" fontId="3" fillId="0" borderId="24" xfId="3" applyNumberFormat="1" applyFont="1" applyFill="1" applyBorder="1" applyAlignment="1" applyProtection="1">
      <alignment horizontal="center" vertical="center" wrapText="1"/>
    </xf>
    <xf numFmtId="44" fontId="3" fillId="0" borderId="25" xfId="2" applyFont="1" applyFill="1" applyBorder="1" applyAlignment="1" applyProtection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10" fontId="3" fillId="0" borderId="20" xfId="3" applyNumberFormat="1" applyFont="1" applyFill="1" applyBorder="1" applyAlignment="1" applyProtection="1">
      <alignment horizontal="center" vertical="center" wrapText="1"/>
    </xf>
    <xf numFmtId="44" fontId="3" fillId="0" borderId="21" xfId="2" applyFont="1" applyFill="1" applyBorder="1" applyAlignment="1" applyProtection="1">
      <alignment horizontal="center" vertical="center" wrapText="1"/>
    </xf>
    <xf numFmtId="10" fontId="3" fillId="0" borderId="20" xfId="3" applyNumberFormat="1" applyFont="1" applyFill="1" applyBorder="1" applyAlignment="1" applyProtection="1">
      <alignment vertical="center" wrapText="1"/>
    </xf>
    <xf numFmtId="10" fontId="2" fillId="0" borderId="26" xfId="0" applyNumberFormat="1" applyFont="1" applyBorder="1" applyAlignment="1">
      <alignment horizontal="center" vertical="center" wrapText="1"/>
    </xf>
    <xf numFmtId="44" fontId="6" fillId="0" borderId="26" xfId="2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10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10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0" fontId="3" fillId="0" borderId="31" xfId="0" applyFont="1" applyBorder="1"/>
    <xf numFmtId="44" fontId="2" fillId="0" borderId="32" xfId="0" applyNumberFormat="1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10" fontId="3" fillId="0" borderId="26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horizontal="left" vertical="center"/>
    </xf>
    <xf numFmtId="164" fontId="2" fillId="0" borderId="26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10" fontId="3" fillId="0" borderId="26" xfId="3" applyNumberFormat="1" applyFont="1" applyFill="1" applyBorder="1" applyAlignment="1" applyProtection="1">
      <alignment horizontal="center" vertical="center" wrapText="1"/>
    </xf>
    <xf numFmtId="10" fontId="2" fillId="0" borderId="26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5" xfId="0" applyFont="1" applyBorder="1"/>
    <xf numFmtId="0" fontId="2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/>
    </xf>
    <xf numFmtId="0" fontId="3" fillId="0" borderId="26" xfId="0" applyFont="1" applyBorder="1" applyAlignment="1">
      <alignment horizontal="justify" vertical="top"/>
    </xf>
    <xf numFmtId="0" fontId="3" fillId="0" borderId="35" xfId="0" applyFont="1" applyBorder="1" applyAlignment="1">
      <alignment vertical="center"/>
    </xf>
    <xf numFmtId="0" fontId="7" fillId="0" borderId="0" xfId="0" applyFont="1"/>
    <xf numFmtId="0" fontId="4" fillId="0" borderId="33" xfId="0" applyFont="1" applyBorder="1" applyAlignment="1">
      <alignment horizontal="center" vertical="center" wrapText="1"/>
    </xf>
    <xf numFmtId="44" fontId="2" fillId="0" borderId="18" xfId="0" applyNumberFormat="1" applyFont="1" applyBorder="1"/>
    <xf numFmtId="0" fontId="2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164" fontId="3" fillId="0" borderId="26" xfId="0" applyNumberFormat="1" applyFont="1" applyBorder="1" applyAlignment="1">
      <alignment vertical="center" wrapText="1"/>
    </xf>
    <xf numFmtId="9" fontId="2" fillId="0" borderId="26" xfId="3" applyFont="1" applyFill="1" applyBorder="1" applyAlignment="1" applyProtection="1">
      <alignment horizontal="center" vertical="center" wrapText="1"/>
    </xf>
    <xf numFmtId="165" fontId="3" fillId="0" borderId="26" xfId="1" applyNumberFormat="1" applyFont="1" applyFill="1" applyBorder="1" applyAlignment="1" applyProtection="1">
      <alignment vertical="center" wrapText="1"/>
    </xf>
    <xf numFmtId="164" fontId="2" fillId="0" borderId="26" xfId="0" applyNumberFormat="1" applyFont="1" applyBorder="1" applyAlignment="1">
      <alignment vertical="center" wrapText="1"/>
    </xf>
    <xf numFmtId="10" fontId="3" fillId="4" borderId="26" xfId="0" applyNumberFormat="1" applyFont="1" applyFill="1" applyBorder="1" applyAlignment="1" applyProtection="1">
      <alignment horizontal="center" vertical="center" wrapText="1"/>
      <protection locked="0"/>
    </xf>
    <xf numFmtId="10" fontId="3" fillId="4" borderId="26" xfId="0" applyNumberFormat="1" applyFont="1" applyFill="1" applyBorder="1" applyAlignment="1" applyProtection="1">
      <alignment horizontal="center" vertical="center"/>
      <protection locked="0"/>
    </xf>
    <xf numFmtId="164" fontId="3" fillId="4" borderId="26" xfId="0" applyNumberFormat="1" applyFont="1" applyFill="1" applyBorder="1" applyAlignment="1" applyProtection="1">
      <alignment horizontal="center" vertical="center" wrapText="1"/>
      <protection locked="0"/>
    </xf>
    <xf numFmtId="44" fontId="9" fillId="4" borderId="26" xfId="2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10" fontId="3" fillId="4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6" xfId="0" applyNumberFormat="1" applyFont="1" applyFill="1" applyBorder="1" applyAlignment="1" applyProtection="1">
      <alignment vertical="center" wrapText="1"/>
      <protection locked="0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4" fillId="4" borderId="18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14" fontId="4" fillId="0" borderId="20" xfId="0" applyNumberFormat="1" applyFont="1" applyBorder="1" applyAlignment="1">
      <alignment horizontal="left"/>
    </xf>
    <xf numFmtId="14" fontId="4" fillId="0" borderId="21" xfId="0" applyNumberFormat="1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4" fontId="3" fillId="4" borderId="14" xfId="2" applyFont="1" applyFill="1" applyBorder="1" applyAlignment="1" applyProtection="1">
      <alignment horizontal="left"/>
      <protection locked="0"/>
    </xf>
    <xf numFmtId="44" fontId="3" fillId="4" borderId="15" xfId="2" applyFont="1" applyFill="1" applyBorder="1" applyAlignment="1" applyProtection="1">
      <alignment horizontal="left"/>
      <protection locked="0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8" fillId="3" borderId="20" xfId="0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683B-9FA1-4001-AECB-46D4E96A5DE7}">
  <dimension ref="A1:N134"/>
  <sheetViews>
    <sheetView topLeftCell="A118" zoomScale="115" zoomScaleNormal="115" workbookViewId="0">
      <selection activeCell="E138" sqref="E138"/>
    </sheetView>
  </sheetViews>
  <sheetFormatPr defaultRowHeight="15" x14ac:dyDescent="0.25"/>
  <cols>
    <col min="1" max="1" width="25.5703125" customWidth="1"/>
    <col min="2" max="2" width="62.42578125" customWidth="1"/>
    <col min="3" max="3" width="20.85546875" customWidth="1"/>
    <col min="4" max="4" width="41.28515625" customWidth="1"/>
    <col min="5" max="5" width="26" customWidth="1"/>
  </cols>
  <sheetData>
    <row r="1" spans="1:14" ht="15" customHeight="1" x14ac:dyDescent="0.25">
      <c r="A1" s="72" t="s">
        <v>131</v>
      </c>
      <c r="B1" s="73"/>
      <c r="C1" s="73"/>
      <c r="D1" s="74"/>
    </row>
    <row r="2" spans="1:14" ht="15.75" customHeight="1" thickBot="1" x14ac:dyDescent="0.3">
      <c r="A2" s="75"/>
      <c r="B2" s="76"/>
      <c r="C2" s="76"/>
      <c r="D2" s="77"/>
    </row>
    <row r="3" spans="1:14" ht="15.75" x14ac:dyDescent="0.25">
      <c r="A3" s="72" t="s">
        <v>132</v>
      </c>
      <c r="B3" s="73"/>
      <c r="C3" s="73"/>
      <c r="D3" s="74"/>
    </row>
    <row r="4" spans="1:14" ht="15.75" x14ac:dyDescent="0.25">
      <c r="A4" s="78" t="s">
        <v>133</v>
      </c>
      <c r="B4" s="79"/>
      <c r="C4" s="80" t="s">
        <v>134</v>
      </c>
      <c r="D4" s="81"/>
    </row>
    <row r="5" spans="1:14" ht="15" customHeight="1" thickBot="1" x14ac:dyDescent="0.3">
      <c r="A5" s="82" t="s">
        <v>135</v>
      </c>
      <c r="B5" s="83"/>
      <c r="C5" s="84"/>
      <c r="D5" s="85"/>
    </row>
    <row r="6" spans="1:14" ht="15.75" customHeight="1" thickBot="1" x14ac:dyDescent="0.3">
      <c r="A6" s="128" t="s">
        <v>0</v>
      </c>
      <c r="B6" s="129"/>
      <c r="C6" s="129"/>
      <c r="D6" s="130"/>
      <c r="E6" s="141"/>
      <c r="F6" s="142"/>
      <c r="G6" s="142"/>
      <c r="H6" s="142"/>
      <c r="I6" s="142"/>
      <c r="J6" s="142"/>
    </row>
    <row r="7" spans="1:14" ht="15.75" x14ac:dyDescent="0.25">
      <c r="A7" s="143" t="s">
        <v>1</v>
      </c>
      <c r="B7" s="144"/>
      <c r="C7" s="145" t="s">
        <v>2</v>
      </c>
      <c r="D7" s="146"/>
      <c r="E7" s="141"/>
      <c r="F7" s="142"/>
      <c r="G7" s="142"/>
      <c r="H7" s="142"/>
      <c r="I7" s="142"/>
      <c r="J7" s="142"/>
    </row>
    <row r="8" spans="1:14" ht="15.75" x14ac:dyDescent="0.25">
      <c r="A8" s="147" t="s">
        <v>3</v>
      </c>
      <c r="B8" s="148"/>
      <c r="C8" s="149" t="s">
        <v>4</v>
      </c>
      <c r="D8" s="150"/>
    </row>
    <row r="9" spans="1:14" ht="16.5" thickBot="1" x14ac:dyDescent="0.3">
      <c r="A9" s="151" t="s">
        <v>5</v>
      </c>
      <c r="B9" s="152"/>
      <c r="C9" s="153">
        <v>12</v>
      </c>
      <c r="D9" s="154"/>
    </row>
    <row r="10" spans="1:14" ht="16.5" thickBot="1" x14ac:dyDescent="0.3">
      <c r="A10" s="8"/>
      <c r="B10" s="8"/>
      <c r="C10" s="8"/>
      <c r="D10" s="8"/>
    </row>
    <row r="11" spans="1:14" ht="16.5" thickBot="1" x14ac:dyDescent="0.3">
      <c r="A11" s="128" t="s">
        <v>6</v>
      </c>
      <c r="B11" s="129"/>
      <c r="C11" s="129"/>
      <c r="D11" s="130"/>
    </row>
    <row r="12" spans="1:14" ht="15.75" x14ac:dyDescent="0.25">
      <c r="A12" s="131" t="s">
        <v>7</v>
      </c>
      <c r="B12" s="132"/>
      <c r="C12" s="155" t="s">
        <v>8</v>
      </c>
      <c r="D12" s="156"/>
    </row>
    <row r="13" spans="1:14" ht="16.5" thickBot="1" x14ac:dyDescent="0.3">
      <c r="A13" s="116" t="s">
        <v>9</v>
      </c>
      <c r="B13" s="117"/>
      <c r="C13" s="139" t="s">
        <v>10</v>
      </c>
      <c r="D13" s="140"/>
    </row>
    <row r="14" spans="1:14" ht="16.5" thickBot="1" x14ac:dyDescent="0.3">
      <c r="A14" s="8"/>
      <c r="B14" s="8"/>
      <c r="C14" s="8"/>
      <c r="D14" s="8"/>
    </row>
    <row r="15" spans="1:14" ht="16.5" thickBot="1" x14ac:dyDescent="0.3">
      <c r="A15" s="128" t="s">
        <v>11</v>
      </c>
      <c r="B15" s="129"/>
      <c r="C15" s="129"/>
      <c r="D15" s="130"/>
    </row>
    <row r="16" spans="1:14" ht="15.75" x14ac:dyDescent="0.25">
      <c r="A16" s="131" t="s">
        <v>12</v>
      </c>
      <c r="B16" s="132"/>
      <c r="C16" s="133"/>
      <c r="D16" s="134"/>
      <c r="E16" s="135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5" ht="15.75" x14ac:dyDescent="0.25">
      <c r="A17" s="112" t="s">
        <v>13</v>
      </c>
      <c r="B17" s="113"/>
      <c r="C17" s="137" t="s">
        <v>119</v>
      </c>
      <c r="D17" s="138"/>
    </row>
    <row r="18" spans="1:5" ht="15.75" x14ac:dyDescent="0.25">
      <c r="A18" s="112" t="s">
        <v>14</v>
      </c>
      <c r="B18" s="113"/>
      <c r="C18" s="114">
        <v>46054</v>
      </c>
      <c r="D18" s="115"/>
    </row>
    <row r="19" spans="1:5" ht="16.5" thickBot="1" x14ac:dyDescent="0.3">
      <c r="A19" s="116" t="s">
        <v>15</v>
      </c>
      <c r="B19" s="117"/>
      <c r="C19" s="118" t="s">
        <v>117</v>
      </c>
      <c r="D19" s="119"/>
    </row>
    <row r="20" spans="1:5" ht="16.5" thickBot="1" x14ac:dyDescent="0.3">
      <c r="A20" s="8"/>
      <c r="B20" s="8"/>
      <c r="C20" s="8"/>
      <c r="D20" s="8"/>
    </row>
    <row r="21" spans="1:5" ht="16.5" thickBot="1" x14ac:dyDescent="0.3">
      <c r="A21" s="120" t="s">
        <v>16</v>
      </c>
      <c r="B21" s="121"/>
      <c r="C21" s="121"/>
      <c r="D21" s="122"/>
    </row>
    <row r="22" spans="1:5" ht="16.5" thickBot="1" x14ac:dyDescent="0.3">
      <c r="A22" s="10">
        <v>1</v>
      </c>
      <c r="B22" s="9" t="s">
        <v>17</v>
      </c>
      <c r="C22" s="11" t="s">
        <v>18</v>
      </c>
      <c r="D22" s="11" t="s">
        <v>19</v>
      </c>
    </row>
    <row r="23" spans="1:5" ht="15.75" x14ac:dyDescent="0.25">
      <c r="A23" s="12" t="s">
        <v>20</v>
      </c>
      <c r="B23" s="13" t="s">
        <v>111</v>
      </c>
      <c r="C23" s="14">
        <v>1</v>
      </c>
      <c r="D23" s="15">
        <f>C16*C23</f>
        <v>0</v>
      </c>
      <c r="E23" t="s">
        <v>130</v>
      </c>
    </row>
    <row r="24" spans="1:5" ht="15.75" x14ac:dyDescent="0.25">
      <c r="A24" s="16" t="s">
        <v>21</v>
      </c>
      <c r="B24" s="17" t="s">
        <v>22</v>
      </c>
      <c r="C24" s="18"/>
      <c r="D24" s="19">
        <f>C16*C24</f>
        <v>0</v>
      </c>
    </row>
    <row r="25" spans="1:5" ht="15.75" x14ac:dyDescent="0.25">
      <c r="A25" s="16" t="s">
        <v>23</v>
      </c>
      <c r="B25" s="17" t="s">
        <v>24</v>
      </c>
      <c r="C25" s="18"/>
      <c r="D25" s="19">
        <f>C16*C25</f>
        <v>0</v>
      </c>
    </row>
    <row r="26" spans="1:5" ht="15.75" x14ac:dyDescent="0.25">
      <c r="A26" s="16" t="s">
        <v>25</v>
      </c>
      <c r="B26" s="17" t="s">
        <v>26</v>
      </c>
      <c r="C26" s="20"/>
      <c r="D26" s="19">
        <f>C16*C26</f>
        <v>0</v>
      </c>
    </row>
    <row r="27" spans="1:5" ht="16.5" thickBot="1" x14ac:dyDescent="0.3">
      <c r="A27" s="16" t="s">
        <v>27</v>
      </c>
      <c r="B27" s="17" t="s">
        <v>28</v>
      </c>
      <c r="C27" s="20"/>
      <c r="D27" s="19">
        <f>C16*C27</f>
        <v>0</v>
      </c>
    </row>
    <row r="28" spans="1:5" ht="16.5" thickBot="1" x14ac:dyDescent="0.3">
      <c r="A28" s="86" t="s">
        <v>30</v>
      </c>
      <c r="B28" s="87"/>
      <c r="C28" s="21">
        <f>SUM(C23:C27)</f>
        <v>1</v>
      </c>
      <c r="D28" s="22">
        <f>SUM(D23:D27)</f>
        <v>0</v>
      </c>
    </row>
    <row r="29" spans="1:5" ht="16.5" thickBot="1" x14ac:dyDescent="0.3">
      <c r="A29" s="8"/>
      <c r="B29" s="8"/>
      <c r="C29" s="8"/>
      <c r="D29" s="8"/>
    </row>
    <row r="30" spans="1:5" ht="16.5" thickBot="1" x14ac:dyDescent="0.3">
      <c r="A30" s="88" t="s">
        <v>31</v>
      </c>
      <c r="B30" s="89"/>
      <c r="C30" s="89"/>
      <c r="D30" s="90"/>
    </row>
    <row r="31" spans="1:5" ht="16.5" thickBot="1" x14ac:dyDescent="0.3">
      <c r="A31" s="88" t="s">
        <v>137</v>
      </c>
      <c r="B31" s="89"/>
      <c r="C31" s="89"/>
      <c r="D31" s="90"/>
    </row>
    <row r="32" spans="1:5" ht="16.5" thickBot="1" x14ac:dyDescent="0.3">
      <c r="A32" s="10" t="s">
        <v>32</v>
      </c>
      <c r="B32" s="23" t="s">
        <v>138</v>
      </c>
      <c r="C32" s="11" t="s">
        <v>18</v>
      </c>
      <c r="D32" s="11" t="s">
        <v>19</v>
      </c>
    </row>
    <row r="33" spans="1:4" ht="15.75" x14ac:dyDescent="0.25">
      <c r="A33" s="12" t="s">
        <v>20</v>
      </c>
      <c r="B33" s="24" t="s">
        <v>33</v>
      </c>
      <c r="C33" s="25">
        <f>1/12</f>
        <v>8.3333333333333329E-2</v>
      </c>
      <c r="D33" s="26">
        <f>C33*D28</f>
        <v>0</v>
      </c>
    </row>
    <row r="34" spans="1:4" ht="16.5" thickBot="1" x14ac:dyDescent="0.3">
      <c r="A34" s="27" t="s">
        <v>21</v>
      </c>
      <c r="B34" s="28" t="s">
        <v>34</v>
      </c>
      <c r="C34" s="29">
        <v>2.7799999999999998E-2</v>
      </c>
      <c r="D34" s="30">
        <f>C34*D28</f>
        <v>0</v>
      </c>
    </row>
    <row r="35" spans="1:4" ht="16.5" thickBot="1" x14ac:dyDescent="0.3">
      <c r="A35" s="86" t="s">
        <v>30</v>
      </c>
      <c r="B35" s="87"/>
      <c r="C35" s="21">
        <f>SUM(C33:C34)</f>
        <v>0.11113333333333333</v>
      </c>
      <c r="D35" s="31">
        <f>SUM(D33:D34)</f>
        <v>0</v>
      </c>
    </row>
    <row r="36" spans="1:4" ht="16.5" thickBot="1" x14ac:dyDescent="0.3">
      <c r="A36" s="8"/>
      <c r="B36" s="8"/>
      <c r="C36" s="8"/>
      <c r="D36" s="8"/>
    </row>
    <row r="37" spans="1:4" ht="16.5" thickBot="1" x14ac:dyDescent="0.3">
      <c r="A37" s="123" t="s">
        <v>35</v>
      </c>
      <c r="B37" s="124"/>
      <c r="C37" s="124"/>
      <c r="D37" s="125"/>
    </row>
    <row r="38" spans="1:4" ht="16.5" thickBot="1" x14ac:dyDescent="0.3">
      <c r="A38" s="126" t="s">
        <v>36</v>
      </c>
      <c r="B38" s="127"/>
      <c r="C38" s="32"/>
      <c r="D38" s="33">
        <f>D28+D35</f>
        <v>0</v>
      </c>
    </row>
    <row r="39" spans="1:4" ht="16.5" thickBot="1" x14ac:dyDescent="0.3">
      <c r="A39" s="34" t="s">
        <v>37</v>
      </c>
      <c r="B39" s="35" t="s">
        <v>38</v>
      </c>
      <c r="C39" s="36" t="s">
        <v>18</v>
      </c>
      <c r="D39" s="36" t="s">
        <v>19</v>
      </c>
    </row>
    <row r="40" spans="1:4" ht="16.5" thickBot="1" x14ac:dyDescent="0.3">
      <c r="A40" s="37" t="s">
        <v>20</v>
      </c>
      <c r="B40" s="38" t="s">
        <v>39</v>
      </c>
      <c r="C40" s="65">
        <v>0.2</v>
      </c>
      <c r="D40" s="40">
        <f>C40*D38</f>
        <v>0</v>
      </c>
    </row>
    <row r="41" spans="1:4" ht="16.5" thickBot="1" x14ac:dyDescent="0.3">
      <c r="A41" s="37" t="s">
        <v>21</v>
      </c>
      <c r="B41" s="41" t="s">
        <v>40</v>
      </c>
      <c r="C41" s="65">
        <v>2.5000000000000001E-2</v>
      </c>
      <c r="D41" s="40">
        <f>C41*D38</f>
        <v>0</v>
      </c>
    </row>
    <row r="42" spans="1:4" ht="16.5" thickBot="1" x14ac:dyDescent="0.3">
      <c r="A42" s="37" t="s">
        <v>23</v>
      </c>
      <c r="B42" s="42" t="s">
        <v>114</v>
      </c>
      <c r="C42" s="65">
        <v>0.05</v>
      </c>
      <c r="D42" s="40">
        <f>C42*D38</f>
        <v>0</v>
      </c>
    </row>
    <row r="43" spans="1:4" ht="16.5" thickBot="1" x14ac:dyDescent="0.3">
      <c r="A43" s="37" t="s">
        <v>25</v>
      </c>
      <c r="B43" s="41" t="s">
        <v>41</v>
      </c>
      <c r="C43" s="65">
        <v>1.4999999999999999E-2</v>
      </c>
      <c r="D43" s="40">
        <f>C43*D38</f>
        <v>0</v>
      </c>
    </row>
    <row r="44" spans="1:4" ht="16.5" thickBot="1" x14ac:dyDescent="0.3">
      <c r="A44" s="37" t="s">
        <v>27</v>
      </c>
      <c r="B44" s="41" t="s">
        <v>42</v>
      </c>
      <c r="C44" s="65">
        <v>0.01</v>
      </c>
      <c r="D44" s="40">
        <f>C44*D38</f>
        <v>0</v>
      </c>
    </row>
    <row r="45" spans="1:4" ht="16.5" thickBot="1" x14ac:dyDescent="0.3">
      <c r="A45" s="37" t="s">
        <v>29</v>
      </c>
      <c r="B45" s="41" t="s">
        <v>43</v>
      </c>
      <c r="C45" s="66">
        <v>6.0000000000000001E-3</v>
      </c>
      <c r="D45" s="40">
        <f>C45*D38</f>
        <v>0</v>
      </c>
    </row>
    <row r="46" spans="1:4" ht="16.5" thickBot="1" x14ac:dyDescent="0.3">
      <c r="A46" s="37" t="s">
        <v>44</v>
      </c>
      <c r="B46" s="38" t="s">
        <v>45</v>
      </c>
      <c r="C46" s="65">
        <v>2E-3</v>
      </c>
      <c r="D46" s="40">
        <f>C46*D38</f>
        <v>0</v>
      </c>
    </row>
    <row r="47" spans="1:4" ht="16.5" thickBot="1" x14ac:dyDescent="0.3">
      <c r="A47" s="37" t="s">
        <v>46</v>
      </c>
      <c r="B47" s="38" t="s">
        <v>47</v>
      </c>
      <c r="C47" s="65">
        <v>0.08</v>
      </c>
      <c r="D47" s="40">
        <f>C47*D38</f>
        <v>0</v>
      </c>
    </row>
    <row r="48" spans="1:4" ht="16.5" thickBot="1" x14ac:dyDescent="0.3">
      <c r="A48" s="86" t="s">
        <v>48</v>
      </c>
      <c r="B48" s="87"/>
      <c r="C48" s="21">
        <f>C40+C41+C43+C44+C45+C46+C47+C42</f>
        <v>0.38800000000000001</v>
      </c>
      <c r="D48" s="43">
        <f>SUM(D40:D47)</f>
        <v>0</v>
      </c>
    </row>
    <row r="49" spans="1:13" ht="16.5" thickBot="1" x14ac:dyDescent="0.3">
      <c r="A49" s="8"/>
      <c r="B49" s="8"/>
      <c r="C49" s="8"/>
      <c r="D49" s="8"/>
    </row>
    <row r="50" spans="1:13" ht="16.5" thickBot="1" x14ac:dyDescent="0.3">
      <c r="A50" s="88" t="s">
        <v>49</v>
      </c>
      <c r="B50" s="89"/>
      <c r="C50" s="89"/>
      <c r="D50" s="90"/>
    </row>
    <row r="51" spans="1:13" ht="16.5" thickBot="1" x14ac:dyDescent="0.3">
      <c r="A51" s="10" t="s">
        <v>50</v>
      </c>
      <c r="B51" s="9" t="s">
        <v>51</v>
      </c>
      <c r="C51" s="11" t="s">
        <v>18</v>
      </c>
      <c r="D51" s="11" t="s">
        <v>19</v>
      </c>
    </row>
    <row r="52" spans="1:13" ht="16.5" thickBot="1" x14ac:dyDescent="0.3">
      <c r="A52" s="37" t="s">
        <v>20</v>
      </c>
      <c r="B52" s="38" t="s">
        <v>52</v>
      </c>
      <c r="C52" s="39"/>
      <c r="D52" s="67"/>
      <c r="E52" s="8" t="s">
        <v>53</v>
      </c>
      <c r="F52" s="8"/>
      <c r="G52" s="8"/>
      <c r="H52" s="8"/>
      <c r="I52" s="8"/>
      <c r="J52" s="8"/>
      <c r="K52" s="8"/>
      <c r="L52" s="8"/>
      <c r="M52" s="8"/>
    </row>
    <row r="53" spans="1:13" ht="16.5" thickBot="1" x14ac:dyDescent="0.3">
      <c r="A53" s="37" t="s">
        <v>21</v>
      </c>
      <c r="B53" s="41" t="s">
        <v>121</v>
      </c>
      <c r="C53" s="39"/>
      <c r="D53" s="67"/>
      <c r="E53" s="8" t="s">
        <v>126</v>
      </c>
    </row>
    <row r="54" spans="1:13" ht="16.5" thickBot="1" x14ac:dyDescent="0.3">
      <c r="A54" s="37" t="s">
        <v>23</v>
      </c>
      <c r="B54" s="41" t="s">
        <v>122</v>
      </c>
      <c r="C54" s="38"/>
      <c r="D54" s="67"/>
      <c r="E54" s="8" t="s">
        <v>127</v>
      </c>
      <c r="L54" s="8"/>
      <c r="M54" s="8"/>
    </row>
    <row r="55" spans="1:13" ht="16.5" thickBot="1" x14ac:dyDescent="0.3">
      <c r="A55" s="37" t="s">
        <v>25</v>
      </c>
      <c r="B55" s="41" t="s">
        <v>123</v>
      </c>
      <c r="C55" s="38"/>
      <c r="D55" s="67"/>
      <c r="E55" s="8" t="s">
        <v>128</v>
      </c>
      <c r="K55" s="8"/>
      <c r="L55" s="8"/>
      <c r="M55" s="8"/>
    </row>
    <row r="56" spans="1:13" ht="16.5" thickBot="1" x14ac:dyDescent="0.3">
      <c r="A56" s="37" t="s">
        <v>27</v>
      </c>
      <c r="B56" s="41" t="s">
        <v>124</v>
      </c>
      <c r="C56" s="38"/>
      <c r="D56" s="67"/>
      <c r="E56" s="8" t="s">
        <v>129</v>
      </c>
      <c r="I56" s="8"/>
      <c r="J56" s="8"/>
      <c r="K56" s="8"/>
      <c r="L56" s="8"/>
      <c r="M56" s="8"/>
    </row>
    <row r="57" spans="1:13" ht="16.5" thickBot="1" x14ac:dyDescent="0.3">
      <c r="A57" s="44" t="s">
        <v>29</v>
      </c>
      <c r="B57" s="45" t="s">
        <v>125</v>
      </c>
      <c r="C57" s="38"/>
      <c r="D57" s="67"/>
      <c r="E57" s="8" t="s">
        <v>116</v>
      </c>
      <c r="I57" s="8"/>
      <c r="J57" s="8"/>
      <c r="K57" s="8"/>
      <c r="L57" s="8"/>
      <c r="M57" s="8"/>
    </row>
    <row r="58" spans="1:13" ht="16.5" thickBot="1" x14ac:dyDescent="0.3">
      <c r="A58" s="86" t="s">
        <v>30</v>
      </c>
      <c r="B58" s="87"/>
      <c r="C58" s="21">
        <f>SUM(C52:C56)</f>
        <v>0</v>
      </c>
      <c r="D58" s="43">
        <f>SUM(D52:D57)</f>
        <v>0</v>
      </c>
      <c r="E58" s="8"/>
    </row>
    <row r="59" spans="1:13" ht="16.5" thickBot="1" x14ac:dyDescent="0.3">
      <c r="A59" s="8"/>
      <c r="B59" s="8"/>
      <c r="C59" s="8"/>
      <c r="D59" s="8"/>
    </row>
    <row r="60" spans="1:13" ht="16.5" thickBot="1" x14ac:dyDescent="0.3">
      <c r="A60" s="88" t="s">
        <v>54</v>
      </c>
      <c r="B60" s="89"/>
      <c r="C60" s="89"/>
      <c r="D60" s="90"/>
    </row>
    <row r="61" spans="1:13" ht="16.5" thickBot="1" x14ac:dyDescent="0.3">
      <c r="A61" s="10">
        <v>2</v>
      </c>
      <c r="B61" s="9" t="s">
        <v>55</v>
      </c>
      <c r="C61" s="11" t="s">
        <v>18</v>
      </c>
      <c r="D61" s="11" t="s">
        <v>19</v>
      </c>
    </row>
    <row r="62" spans="1:13" ht="16.5" thickBot="1" x14ac:dyDescent="0.3">
      <c r="A62" s="37" t="s">
        <v>32</v>
      </c>
      <c r="B62" s="41" t="s">
        <v>136</v>
      </c>
      <c r="C62" s="39">
        <f>C35</f>
        <v>0.11113333333333333</v>
      </c>
      <c r="D62" s="40">
        <f>D35</f>
        <v>0</v>
      </c>
    </row>
    <row r="63" spans="1:13" ht="16.5" thickBot="1" x14ac:dyDescent="0.3">
      <c r="A63" s="37" t="s">
        <v>37</v>
      </c>
      <c r="B63" s="41" t="s">
        <v>38</v>
      </c>
      <c r="C63" s="39">
        <f>C48</f>
        <v>0.38800000000000001</v>
      </c>
      <c r="D63" s="40">
        <f>D48</f>
        <v>0</v>
      </c>
    </row>
    <row r="64" spans="1:13" ht="16.5" thickBot="1" x14ac:dyDescent="0.3">
      <c r="A64" s="37" t="s">
        <v>50</v>
      </c>
      <c r="B64" s="41" t="s">
        <v>51</v>
      </c>
      <c r="C64" s="46">
        <f>C58</f>
        <v>0</v>
      </c>
      <c r="D64" s="40">
        <f>D58</f>
        <v>0</v>
      </c>
    </row>
    <row r="65" spans="1:5" ht="16.5" thickBot="1" x14ac:dyDescent="0.3">
      <c r="A65" s="86" t="s">
        <v>30</v>
      </c>
      <c r="B65" s="87"/>
      <c r="C65" s="47">
        <f>SUM(C62:C64)</f>
        <v>0.49913333333333332</v>
      </c>
      <c r="D65" s="43">
        <f>SUM(D62:D64)</f>
        <v>0</v>
      </c>
    </row>
    <row r="66" spans="1:5" ht="16.5" thickBot="1" x14ac:dyDescent="0.3">
      <c r="A66" s="48"/>
      <c r="B66" s="8"/>
      <c r="C66" s="8"/>
      <c r="D66" s="8"/>
    </row>
    <row r="67" spans="1:5" ht="16.5" thickBot="1" x14ac:dyDescent="0.3">
      <c r="A67" s="88" t="s">
        <v>56</v>
      </c>
      <c r="B67" s="89"/>
      <c r="C67" s="89"/>
      <c r="D67" s="90"/>
    </row>
    <row r="68" spans="1:5" ht="16.5" thickBot="1" x14ac:dyDescent="0.3">
      <c r="A68" s="49" t="s">
        <v>57</v>
      </c>
      <c r="B68" s="32"/>
      <c r="C68" s="32"/>
      <c r="D68" s="33">
        <f>D28+D35</f>
        <v>0</v>
      </c>
    </row>
    <row r="69" spans="1:5" ht="16.5" thickBot="1" x14ac:dyDescent="0.3">
      <c r="A69" s="34">
        <v>3</v>
      </c>
      <c r="B69" s="50" t="s">
        <v>58</v>
      </c>
      <c r="C69" s="36" t="s">
        <v>18</v>
      </c>
      <c r="D69" s="36" t="s">
        <v>19</v>
      </c>
    </row>
    <row r="70" spans="1:5" ht="16.5" thickBot="1" x14ac:dyDescent="0.3">
      <c r="A70" s="37" t="s">
        <v>20</v>
      </c>
      <c r="B70" s="51" t="s">
        <v>59</v>
      </c>
      <c r="C70" s="39">
        <v>4.1999999999999997E-3</v>
      </c>
      <c r="D70" s="40">
        <f>C70*D68</f>
        <v>0</v>
      </c>
      <c r="E70" s="8" t="s">
        <v>60</v>
      </c>
    </row>
    <row r="71" spans="1:5" ht="16.5" thickBot="1" x14ac:dyDescent="0.3">
      <c r="A71" s="37" t="s">
        <v>21</v>
      </c>
      <c r="B71" s="52" t="s">
        <v>61</v>
      </c>
      <c r="C71" s="39">
        <v>2.9999999999999997E-4</v>
      </c>
      <c r="D71" s="40">
        <f>C71*D68</f>
        <v>0</v>
      </c>
    </row>
    <row r="72" spans="1:5" ht="32.25" thickBot="1" x14ac:dyDescent="0.3">
      <c r="A72" s="37" t="s">
        <v>23</v>
      </c>
      <c r="B72" s="51" t="s">
        <v>62</v>
      </c>
      <c r="C72" s="39">
        <v>1.4999999999999999E-4</v>
      </c>
      <c r="D72" s="40">
        <f>C72*D68</f>
        <v>0</v>
      </c>
    </row>
    <row r="73" spans="1:5" ht="16.5" thickBot="1" x14ac:dyDescent="0.3">
      <c r="A73" s="37" t="s">
        <v>25</v>
      </c>
      <c r="B73" s="42" t="s">
        <v>63</v>
      </c>
      <c r="C73" s="39">
        <v>1.9400000000000001E-2</v>
      </c>
      <c r="D73" s="40">
        <f>C73*D68</f>
        <v>0</v>
      </c>
      <c r="E73" s="8" t="s">
        <v>60</v>
      </c>
    </row>
    <row r="74" spans="1:5" ht="32.25" thickBot="1" x14ac:dyDescent="0.3">
      <c r="A74" s="37" t="s">
        <v>27</v>
      </c>
      <c r="B74" s="53" t="s">
        <v>64</v>
      </c>
      <c r="C74" s="39">
        <v>7.7000000000000002E-3</v>
      </c>
      <c r="D74" s="40">
        <f>C74*D68</f>
        <v>0</v>
      </c>
    </row>
    <row r="75" spans="1:5" ht="32.25" thickBot="1" x14ac:dyDescent="0.3">
      <c r="A75" s="37" t="s">
        <v>29</v>
      </c>
      <c r="B75" s="52" t="s">
        <v>65</v>
      </c>
      <c r="C75" s="39">
        <v>8.0000000000000004E-4</v>
      </c>
      <c r="D75" s="40">
        <f>C75*D68</f>
        <v>0</v>
      </c>
    </row>
    <row r="76" spans="1:5" ht="16.5" thickBot="1" x14ac:dyDescent="0.3">
      <c r="A76" s="86" t="s">
        <v>30</v>
      </c>
      <c r="B76" s="87"/>
      <c r="C76" s="21">
        <f>SUM(C70:C75)</f>
        <v>3.2550000000000003E-2</v>
      </c>
      <c r="D76" s="43">
        <f>SUM(D70:D75)</f>
        <v>0</v>
      </c>
    </row>
    <row r="77" spans="1:5" ht="16.5" thickBot="1" x14ac:dyDescent="0.3">
      <c r="A77" s="8"/>
      <c r="B77" s="8"/>
      <c r="C77" s="8"/>
      <c r="D77" s="8"/>
    </row>
    <row r="78" spans="1:5" ht="16.5" thickBot="1" x14ac:dyDescent="0.3">
      <c r="A78" s="88" t="s">
        <v>66</v>
      </c>
      <c r="B78" s="89"/>
      <c r="C78" s="89"/>
      <c r="D78" s="90"/>
    </row>
    <row r="79" spans="1:5" ht="16.5" thickBot="1" x14ac:dyDescent="0.3">
      <c r="A79" s="109" t="s">
        <v>67</v>
      </c>
      <c r="B79" s="110"/>
      <c r="C79" s="110"/>
      <c r="D79" s="111"/>
    </row>
    <row r="80" spans="1:5" ht="16.5" thickBot="1" x14ac:dyDescent="0.3">
      <c r="A80" s="54" t="s">
        <v>68</v>
      </c>
      <c r="B80" s="32"/>
      <c r="C80" s="32"/>
      <c r="D80" s="33">
        <f>D28+D35</f>
        <v>0</v>
      </c>
    </row>
    <row r="81" spans="1:5" ht="16.5" thickBot="1" x14ac:dyDescent="0.3">
      <c r="A81" s="34" t="s">
        <v>69</v>
      </c>
      <c r="B81" s="50" t="s">
        <v>70</v>
      </c>
      <c r="C81" s="36" t="s">
        <v>18</v>
      </c>
      <c r="D81" s="36" t="s">
        <v>19</v>
      </c>
    </row>
    <row r="82" spans="1:5" ht="16.5" thickBot="1" x14ac:dyDescent="0.3">
      <c r="A82" s="37" t="s">
        <v>20</v>
      </c>
      <c r="B82" s="38" t="s">
        <v>71</v>
      </c>
      <c r="C82" s="39">
        <v>0</v>
      </c>
      <c r="D82" s="40">
        <f>C82*D80</f>
        <v>0</v>
      </c>
    </row>
    <row r="83" spans="1:5" ht="16.5" thickBot="1" x14ac:dyDescent="0.3">
      <c r="A83" s="37" t="s">
        <v>21</v>
      </c>
      <c r="B83" s="41" t="s">
        <v>70</v>
      </c>
      <c r="C83" s="39">
        <v>2.8E-3</v>
      </c>
      <c r="D83" s="40">
        <f>C83*D80</f>
        <v>0</v>
      </c>
      <c r="E83" s="8" t="s">
        <v>72</v>
      </c>
    </row>
    <row r="84" spans="1:5" ht="16.5" thickBot="1" x14ac:dyDescent="0.3">
      <c r="A84" s="37" t="s">
        <v>23</v>
      </c>
      <c r="B84" s="41" t="s">
        <v>73</v>
      </c>
      <c r="C84" s="39">
        <v>8.0000000000000004E-4</v>
      </c>
      <c r="D84" s="40">
        <f>C84*D80</f>
        <v>0</v>
      </c>
      <c r="E84" s="8" t="s">
        <v>72</v>
      </c>
    </row>
    <row r="85" spans="1:5" ht="16.5" thickBot="1" x14ac:dyDescent="0.3">
      <c r="A85" s="37" t="s">
        <v>25</v>
      </c>
      <c r="B85" s="42" t="s">
        <v>74</v>
      </c>
      <c r="C85" s="39">
        <v>2E-3</v>
      </c>
      <c r="D85" s="40">
        <f>C85*D80</f>
        <v>0</v>
      </c>
      <c r="E85" s="8" t="s">
        <v>120</v>
      </c>
    </row>
    <row r="86" spans="1:5" ht="16.5" thickBot="1" x14ac:dyDescent="0.3">
      <c r="A86" s="37" t="s">
        <v>27</v>
      </c>
      <c r="B86" s="41" t="s">
        <v>75</v>
      </c>
      <c r="C86" s="39">
        <v>5.5000000000000003E-4</v>
      </c>
      <c r="D86" s="40">
        <f>C86*D80</f>
        <v>0</v>
      </c>
      <c r="E86" s="8" t="s">
        <v>72</v>
      </c>
    </row>
    <row r="87" spans="1:5" ht="16.5" thickBot="1" x14ac:dyDescent="0.3">
      <c r="A87" s="37" t="s">
        <v>29</v>
      </c>
      <c r="B87" s="41" t="s">
        <v>76</v>
      </c>
      <c r="C87" s="39"/>
      <c r="D87" s="40">
        <f>D80*C87</f>
        <v>0</v>
      </c>
    </row>
    <row r="88" spans="1:5" ht="16.5" thickBot="1" x14ac:dyDescent="0.3">
      <c r="A88" s="86" t="s">
        <v>48</v>
      </c>
      <c r="B88" s="87"/>
      <c r="C88" s="21">
        <f>SUM(C82:C87)</f>
        <v>6.1500000000000001E-3</v>
      </c>
      <c r="D88" s="43">
        <f>SUM(D82:D87)</f>
        <v>0</v>
      </c>
    </row>
    <row r="89" spans="1:5" ht="16.5" thickBot="1" x14ac:dyDescent="0.3">
      <c r="A89" s="8"/>
      <c r="B89" s="8"/>
      <c r="C89" s="8"/>
      <c r="D89" s="8"/>
    </row>
    <row r="90" spans="1:5" ht="16.5" thickBot="1" x14ac:dyDescent="0.3">
      <c r="A90" s="88" t="s">
        <v>77</v>
      </c>
      <c r="B90" s="89"/>
      <c r="C90" s="89"/>
      <c r="D90" s="90"/>
    </row>
    <row r="91" spans="1:5" ht="16.5" thickBot="1" x14ac:dyDescent="0.3">
      <c r="A91" s="10" t="s">
        <v>78</v>
      </c>
      <c r="B91" s="11" t="s">
        <v>79</v>
      </c>
      <c r="C91" s="11" t="s">
        <v>18</v>
      </c>
      <c r="D91" s="11" t="s">
        <v>19</v>
      </c>
    </row>
    <row r="92" spans="1:5" ht="16.5" thickBot="1" x14ac:dyDescent="0.3">
      <c r="A92" s="37" t="s">
        <v>20</v>
      </c>
      <c r="B92" s="41" t="s">
        <v>80</v>
      </c>
      <c r="C92" s="38"/>
      <c r="D92" s="40"/>
    </row>
    <row r="93" spans="1:5" ht="16.5" thickBot="1" x14ac:dyDescent="0.3">
      <c r="A93" s="86" t="s">
        <v>30</v>
      </c>
      <c r="B93" s="87"/>
      <c r="C93" s="47">
        <v>0</v>
      </c>
      <c r="D93" s="43">
        <f>D92</f>
        <v>0</v>
      </c>
    </row>
    <row r="94" spans="1:5" ht="16.5" thickBot="1" x14ac:dyDescent="0.3">
      <c r="A94" s="8"/>
      <c r="B94" s="8"/>
      <c r="C94" s="8"/>
      <c r="D94" s="8"/>
    </row>
    <row r="95" spans="1:5" ht="16.5" thickBot="1" x14ac:dyDescent="0.3">
      <c r="A95" s="88" t="s">
        <v>81</v>
      </c>
      <c r="B95" s="89"/>
      <c r="C95" s="89"/>
      <c r="D95" s="90"/>
    </row>
    <row r="96" spans="1:5" ht="16.5" thickBot="1" x14ac:dyDescent="0.3">
      <c r="A96" s="10">
        <v>4</v>
      </c>
      <c r="B96" s="9" t="s">
        <v>82</v>
      </c>
      <c r="C96" s="11" t="s">
        <v>18</v>
      </c>
      <c r="D96" s="11" t="s">
        <v>19</v>
      </c>
    </row>
    <row r="97" spans="1:10" ht="16.5" thickBot="1" x14ac:dyDescent="0.3">
      <c r="A97" s="37" t="s">
        <v>69</v>
      </c>
      <c r="B97" s="38" t="s">
        <v>70</v>
      </c>
      <c r="C97" s="39">
        <f>C88</f>
        <v>6.1500000000000001E-3</v>
      </c>
      <c r="D97" s="40">
        <f>D88</f>
        <v>0</v>
      </c>
    </row>
    <row r="98" spans="1:10" ht="16.5" thickBot="1" x14ac:dyDescent="0.3">
      <c r="A98" s="37" t="s">
        <v>78</v>
      </c>
      <c r="B98" s="41" t="s">
        <v>79</v>
      </c>
      <c r="C98" s="39">
        <f>C92</f>
        <v>0</v>
      </c>
      <c r="D98" s="40">
        <f>D93</f>
        <v>0</v>
      </c>
    </row>
    <row r="99" spans="1:10" ht="16.5" thickBot="1" x14ac:dyDescent="0.3">
      <c r="A99" s="86" t="s">
        <v>83</v>
      </c>
      <c r="B99" s="87"/>
      <c r="C99" s="21">
        <f>SUM(C97:C98)</f>
        <v>6.1500000000000001E-3</v>
      </c>
      <c r="D99" s="43">
        <f>SUM(D97:D98)</f>
        <v>0</v>
      </c>
    </row>
    <row r="100" spans="1:10" ht="16.5" thickBot="1" x14ac:dyDescent="0.3">
      <c r="A100" s="8"/>
      <c r="B100" s="8"/>
      <c r="C100" s="8"/>
      <c r="D100" s="8"/>
    </row>
    <row r="101" spans="1:10" ht="16.5" thickBot="1" x14ac:dyDescent="0.3">
      <c r="A101" s="88" t="s">
        <v>84</v>
      </c>
      <c r="B101" s="89"/>
      <c r="C101" s="89"/>
      <c r="D101" s="90"/>
    </row>
    <row r="102" spans="1:10" ht="16.5" thickBot="1" x14ac:dyDescent="0.3">
      <c r="A102" s="10">
        <v>5</v>
      </c>
      <c r="B102" s="94" t="s">
        <v>85</v>
      </c>
      <c r="C102" s="95"/>
      <c r="D102" s="11" t="s">
        <v>19</v>
      </c>
    </row>
    <row r="103" spans="1:10" ht="16.5" thickBot="1" x14ac:dyDescent="0.3">
      <c r="A103" s="37" t="s">
        <v>20</v>
      </c>
      <c r="B103" s="96" t="s">
        <v>86</v>
      </c>
      <c r="C103" s="97"/>
      <c r="D103" s="98"/>
      <c r="E103" s="8" t="s">
        <v>112</v>
      </c>
      <c r="F103" s="8"/>
      <c r="G103" s="8"/>
      <c r="H103" s="8"/>
      <c r="I103" s="55"/>
      <c r="J103" s="55"/>
    </row>
    <row r="104" spans="1:10" ht="16.5" thickBot="1" x14ac:dyDescent="0.3">
      <c r="A104" s="37" t="s">
        <v>21</v>
      </c>
      <c r="B104" s="96" t="s">
        <v>87</v>
      </c>
      <c r="C104" s="97"/>
      <c r="D104" s="99"/>
      <c r="E104" s="55"/>
      <c r="F104" s="55"/>
      <c r="G104" s="55"/>
      <c r="H104" s="55"/>
      <c r="I104" s="55"/>
      <c r="J104" s="55"/>
    </row>
    <row r="105" spans="1:10" ht="16.5" thickBot="1" x14ac:dyDescent="0.3">
      <c r="A105" s="56" t="s">
        <v>23</v>
      </c>
      <c r="B105" s="100" t="s">
        <v>76</v>
      </c>
      <c r="C105" s="101"/>
      <c r="D105" s="68"/>
      <c r="J105" s="55"/>
    </row>
    <row r="106" spans="1:10" ht="16.5" thickBot="1" x14ac:dyDescent="0.3">
      <c r="A106" s="86" t="s">
        <v>88</v>
      </c>
      <c r="B106" s="102"/>
      <c r="C106" s="87"/>
      <c r="D106" s="43">
        <f>SUM(D103:D105)</f>
        <v>0</v>
      </c>
    </row>
    <row r="107" spans="1:10" ht="16.5" thickBot="1" x14ac:dyDescent="0.3">
      <c r="A107" s="8"/>
      <c r="B107" s="8"/>
      <c r="C107" s="8"/>
      <c r="D107" s="8"/>
    </row>
    <row r="108" spans="1:10" ht="15.75" x14ac:dyDescent="0.25">
      <c r="A108" s="103" t="s">
        <v>89</v>
      </c>
      <c r="B108" s="104"/>
      <c r="C108" s="104"/>
      <c r="D108" s="105"/>
    </row>
    <row r="109" spans="1:10" ht="16.5" thickBot="1" x14ac:dyDescent="0.3">
      <c r="A109" s="106" t="s">
        <v>90</v>
      </c>
      <c r="B109" s="107"/>
      <c r="C109" s="108"/>
      <c r="D109" s="57">
        <f>D28+D65+D76+D99+D106</f>
        <v>0</v>
      </c>
    </row>
    <row r="110" spans="1:10" ht="16.5" thickBot="1" x14ac:dyDescent="0.3">
      <c r="A110" s="34">
        <v>6</v>
      </c>
      <c r="B110" s="58" t="s">
        <v>91</v>
      </c>
      <c r="C110" s="36" t="s">
        <v>18</v>
      </c>
      <c r="D110" s="36" t="s">
        <v>19</v>
      </c>
    </row>
    <row r="111" spans="1:10" ht="16.5" thickBot="1" x14ac:dyDescent="0.3">
      <c r="A111" s="37" t="s">
        <v>20</v>
      </c>
      <c r="B111" s="38" t="s">
        <v>92</v>
      </c>
      <c r="C111" s="65"/>
      <c r="D111" s="40">
        <f>C111*D109</f>
        <v>0</v>
      </c>
    </row>
    <row r="112" spans="1:10" ht="16.5" thickBot="1" x14ac:dyDescent="0.3">
      <c r="A112" s="37" t="s">
        <v>21</v>
      </c>
      <c r="B112" s="38" t="s">
        <v>93</v>
      </c>
      <c r="C112" s="65">
        <v>7.0000000000000007E-2</v>
      </c>
      <c r="D112" s="40">
        <f>(D109+D111)*C112</f>
        <v>0</v>
      </c>
    </row>
    <row r="113" spans="1:4" ht="16.5" thickBot="1" x14ac:dyDescent="0.3">
      <c r="A113" s="37" t="s">
        <v>23</v>
      </c>
      <c r="B113" s="38" t="s">
        <v>94</v>
      </c>
      <c r="C113" s="69"/>
      <c r="D113" s="40"/>
    </row>
    <row r="114" spans="1:4" ht="16.5" thickBot="1" x14ac:dyDescent="0.3">
      <c r="A114" s="37"/>
      <c r="B114" s="41" t="s">
        <v>95</v>
      </c>
      <c r="C114" s="65">
        <v>7.5999999999999998E-2</v>
      </c>
      <c r="D114" s="40">
        <f>C114*D118</f>
        <v>0</v>
      </c>
    </row>
    <row r="115" spans="1:4" ht="16.5" thickBot="1" x14ac:dyDescent="0.3">
      <c r="A115" s="37"/>
      <c r="B115" s="38" t="s">
        <v>96</v>
      </c>
      <c r="C115" s="65">
        <v>1.6500000000000001E-2</v>
      </c>
      <c r="D115" s="40">
        <f>C115*D118</f>
        <v>0</v>
      </c>
    </row>
    <row r="116" spans="1:4" ht="16.5" thickBot="1" x14ac:dyDescent="0.3">
      <c r="A116" s="37"/>
      <c r="B116" s="38" t="s">
        <v>97</v>
      </c>
      <c r="C116" s="65">
        <v>0.03</v>
      </c>
      <c r="D116" s="40">
        <f>C116*D118</f>
        <v>0</v>
      </c>
    </row>
    <row r="117" spans="1:4" ht="16.5" thickBot="1" x14ac:dyDescent="0.3">
      <c r="A117" s="86" t="s">
        <v>98</v>
      </c>
      <c r="B117" s="102"/>
      <c r="C117" s="70">
        <f>C114+C115+C116</f>
        <v>0.1225</v>
      </c>
      <c r="D117" s="40"/>
    </row>
    <row r="118" spans="1:4" ht="16.5" thickBot="1" x14ac:dyDescent="0.3">
      <c r="A118" s="91"/>
      <c r="B118" s="92"/>
      <c r="C118" s="93"/>
      <c r="D118" s="40">
        <f>(D109+D111+D112)/(1-C117)</f>
        <v>0</v>
      </c>
    </row>
    <row r="119" spans="1:4" ht="16.5" thickBot="1" x14ac:dyDescent="0.3">
      <c r="A119" s="86" t="s">
        <v>48</v>
      </c>
      <c r="B119" s="87"/>
      <c r="C119" s="21">
        <f>SUM(C111+C112+C117)</f>
        <v>0.1925</v>
      </c>
      <c r="D119" s="43">
        <f>SUM(D111:D116)</f>
        <v>0</v>
      </c>
    </row>
    <row r="120" spans="1:4" ht="16.5" thickBot="1" x14ac:dyDescent="0.3">
      <c r="A120" s="8"/>
      <c r="B120" s="8"/>
      <c r="C120" s="8"/>
      <c r="D120" s="8"/>
    </row>
    <row r="121" spans="1:4" ht="16.5" thickBot="1" x14ac:dyDescent="0.3">
      <c r="A121" s="88" t="s">
        <v>99</v>
      </c>
      <c r="B121" s="89"/>
      <c r="C121" s="89"/>
      <c r="D121" s="90"/>
    </row>
    <row r="122" spans="1:4" ht="16.5" thickBot="1" x14ac:dyDescent="0.3">
      <c r="A122" s="10"/>
      <c r="B122" s="60" t="s">
        <v>100</v>
      </c>
      <c r="C122" s="11" t="s">
        <v>18</v>
      </c>
      <c r="D122" s="11" t="s">
        <v>19</v>
      </c>
    </row>
    <row r="123" spans="1:4" ht="16.5" thickBot="1" x14ac:dyDescent="0.3">
      <c r="A123" s="34" t="s">
        <v>20</v>
      </c>
      <c r="B123" s="38" t="s">
        <v>16</v>
      </c>
      <c r="C123" s="39">
        <f>C28</f>
        <v>1</v>
      </c>
      <c r="D123" s="61">
        <f>D28</f>
        <v>0</v>
      </c>
    </row>
    <row r="124" spans="1:4" ht="16.5" thickBot="1" x14ac:dyDescent="0.3">
      <c r="A124" s="34" t="s">
        <v>21</v>
      </c>
      <c r="B124" s="41" t="s">
        <v>31</v>
      </c>
      <c r="C124" s="39">
        <f>C65</f>
        <v>0.49913333333333332</v>
      </c>
      <c r="D124" s="61">
        <f>D65</f>
        <v>0</v>
      </c>
    </row>
    <row r="125" spans="1:4" ht="16.5" thickBot="1" x14ac:dyDescent="0.3">
      <c r="A125" s="34" t="s">
        <v>23</v>
      </c>
      <c r="B125" s="41" t="s">
        <v>56</v>
      </c>
      <c r="C125" s="39">
        <f>C76</f>
        <v>3.2550000000000003E-2</v>
      </c>
      <c r="D125" s="61">
        <f>D76</f>
        <v>0</v>
      </c>
    </row>
    <row r="126" spans="1:4" ht="16.5" thickBot="1" x14ac:dyDescent="0.3">
      <c r="A126" s="34" t="s">
        <v>25</v>
      </c>
      <c r="B126" s="41" t="s">
        <v>66</v>
      </c>
      <c r="C126" s="39">
        <f>C88+C93</f>
        <v>6.1500000000000001E-3</v>
      </c>
      <c r="D126" s="61">
        <f>D99</f>
        <v>0</v>
      </c>
    </row>
    <row r="127" spans="1:4" ht="16.5" thickBot="1" x14ac:dyDescent="0.3">
      <c r="A127" s="34" t="s">
        <v>27</v>
      </c>
      <c r="B127" s="41" t="s">
        <v>84</v>
      </c>
      <c r="C127" s="59"/>
      <c r="D127" s="61">
        <f>D106</f>
        <v>0</v>
      </c>
    </row>
    <row r="128" spans="1:4" ht="16.5" thickBot="1" x14ac:dyDescent="0.3">
      <c r="A128" s="86" t="s">
        <v>101</v>
      </c>
      <c r="B128" s="87"/>
      <c r="C128" s="36"/>
      <c r="D128" s="61">
        <f>SUM(D123:D127)</f>
        <v>0</v>
      </c>
    </row>
    <row r="129" spans="1:9" ht="16.5" thickBot="1" x14ac:dyDescent="0.3">
      <c r="A129" s="34" t="s">
        <v>29</v>
      </c>
      <c r="B129" s="41" t="s">
        <v>102</v>
      </c>
      <c r="C129" s="39">
        <f>C119</f>
        <v>0.1925</v>
      </c>
      <c r="D129" s="61">
        <f>D119</f>
        <v>0</v>
      </c>
    </row>
    <row r="130" spans="1:9" ht="16.5" thickBot="1" x14ac:dyDescent="0.3">
      <c r="A130" s="86" t="s">
        <v>103</v>
      </c>
      <c r="B130" s="87"/>
      <c r="C130" s="62">
        <f>SUM(C123:C129)</f>
        <v>1.7303333333333337</v>
      </c>
      <c r="D130" s="61">
        <f>ROUND(SUM(D128:D129),2)</f>
        <v>0</v>
      </c>
    </row>
    <row r="131" spans="1:9" ht="16.5" thickBot="1" x14ac:dyDescent="0.3">
      <c r="A131" s="86" t="s">
        <v>104</v>
      </c>
      <c r="B131" s="87"/>
      <c r="C131" s="62"/>
      <c r="D131" s="63">
        <v>13</v>
      </c>
    </row>
    <row r="132" spans="1:9" ht="16.5" thickBot="1" x14ac:dyDescent="0.3">
      <c r="A132" s="86" t="s">
        <v>105</v>
      </c>
      <c r="B132" s="87"/>
      <c r="C132" s="62"/>
      <c r="D132" s="61">
        <f>D130*D131</f>
        <v>0</v>
      </c>
    </row>
    <row r="133" spans="1:9" ht="16.5" thickBot="1" x14ac:dyDescent="0.3">
      <c r="A133" s="86" t="s">
        <v>115</v>
      </c>
      <c r="B133" s="87"/>
      <c r="C133" s="62"/>
      <c r="D133" s="71"/>
      <c r="E133" s="55" t="s">
        <v>113</v>
      </c>
      <c r="F133" s="55"/>
      <c r="G133" s="55"/>
      <c r="H133" s="55"/>
      <c r="I133" s="55"/>
    </row>
    <row r="134" spans="1:9" ht="16.5" thickBot="1" x14ac:dyDescent="0.3">
      <c r="A134" s="86" t="s">
        <v>106</v>
      </c>
      <c r="B134" s="87"/>
      <c r="C134" s="62"/>
      <c r="D134" s="64">
        <f>(D132+D133)*C9</f>
        <v>0</v>
      </c>
    </row>
  </sheetData>
  <sheetProtection algorithmName="SHA-512" hashValue="wwziIb4VlI55IT6IpgJJ9D5avNa/1tVqby2viv9i3DrddHSpGg1ukpplJHCHvnv6XPwx8PhlgKd7oncycZaOWQ==" saltValue="LeI1KdZT5mivHzcTuNCtYg==" spinCount="100000" sheet="1" objects="1" scenarios="1"/>
  <mergeCells count="69">
    <mergeCell ref="A13:B13"/>
    <mergeCell ref="C13:D13"/>
    <mergeCell ref="A6:D6"/>
    <mergeCell ref="E6:J7"/>
    <mergeCell ref="A7:B7"/>
    <mergeCell ref="C7:D7"/>
    <mergeCell ref="A8:B8"/>
    <mergeCell ref="C8:D8"/>
    <mergeCell ref="A9:B9"/>
    <mergeCell ref="C9:D9"/>
    <mergeCell ref="A11:D11"/>
    <mergeCell ref="A12:B12"/>
    <mergeCell ref="C12:D12"/>
    <mergeCell ref="A15:D15"/>
    <mergeCell ref="A16:B16"/>
    <mergeCell ref="C16:D16"/>
    <mergeCell ref="E16:N16"/>
    <mergeCell ref="A17:B17"/>
    <mergeCell ref="C17:D17"/>
    <mergeCell ref="A48:B48"/>
    <mergeCell ref="A18:B18"/>
    <mergeCell ref="C18:D18"/>
    <mergeCell ref="A19:B19"/>
    <mergeCell ref="C19:D19"/>
    <mergeCell ref="A21:D21"/>
    <mergeCell ref="A28:B28"/>
    <mergeCell ref="A30:D30"/>
    <mergeCell ref="A31:D31"/>
    <mergeCell ref="A35:B35"/>
    <mergeCell ref="A37:D37"/>
    <mergeCell ref="A38:B38"/>
    <mergeCell ref="A95:D95"/>
    <mergeCell ref="A50:D50"/>
    <mergeCell ref="A58:B58"/>
    <mergeCell ref="A60:D60"/>
    <mergeCell ref="A65:B65"/>
    <mergeCell ref="A67:D67"/>
    <mergeCell ref="A76:B76"/>
    <mergeCell ref="A78:D78"/>
    <mergeCell ref="A79:D79"/>
    <mergeCell ref="A88:B88"/>
    <mergeCell ref="A90:D90"/>
    <mergeCell ref="A93:B93"/>
    <mergeCell ref="A118:C118"/>
    <mergeCell ref="A99:B99"/>
    <mergeCell ref="A101:D101"/>
    <mergeCell ref="B102:C102"/>
    <mergeCell ref="B103:C103"/>
    <mergeCell ref="D103:D104"/>
    <mergeCell ref="B104:C104"/>
    <mergeCell ref="B105:C105"/>
    <mergeCell ref="A106:C106"/>
    <mergeCell ref="A108:D108"/>
    <mergeCell ref="A109:C109"/>
    <mergeCell ref="A117:B117"/>
    <mergeCell ref="A134:B134"/>
    <mergeCell ref="A119:B119"/>
    <mergeCell ref="A121:D121"/>
    <mergeCell ref="A128:B128"/>
    <mergeCell ref="A130:B130"/>
    <mergeCell ref="A131:B131"/>
    <mergeCell ref="A132:B132"/>
    <mergeCell ref="A133:B133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690F-972F-42C5-91C3-88490FD8E35C}">
  <dimension ref="A2:I5"/>
  <sheetViews>
    <sheetView tabSelected="1" workbookViewId="0">
      <selection activeCell="C20" sqref="C20"/>
    </sheetView>
  </sheetViews>
  <sheetFormatPr defaultRowHeight="15" x14ac:dyDescent="0.25"/>
  <cols>
    <col min="1" max="1" width="12.85546875" customWidth="1"/>
    <col min="2" max="2" width="14.5703125" customWidth="1"/>
    <col min="3" max="3" width="22.85546875" customWidth="1"/>
    <col min="5" max="5" width="14.28515625" bestFit="1" customWidth="1"/>
    <col min="6" max="6" width="15.5703125" customWidth="1"/>
    <col min="7" max="7" width="15.85546875" bestFit="1" customWidth="1"/>
    <col min="9" max="9" width="15.5703125" customWidth="1"/>
  </cols>
  <sheetData>
    <row r="2" spans="1:9" x14ac:dyDescent="0.25">
      <c r="A2" s="157" t="s">
        <v>110</v>
      </c>
      <c r="B2" s="157"/>
      <c r="C2" s="157"/>
      <c r="F2" s="5"/>
    </row>
    <row r="3" spans="1:9" x14ac:dyDescent="0.25">
      <c r="A3" s="4" t="s">
        <v>107</v>
      </c>
      <c r="B3" s="4" t="s">
        <v>108</v>
      </c>
      <c r="C3" s="4" t="s">
        <v>109</v>
      </c>
      <c r="E3" s="7"/>
      <c r="F3" s="6"/>
      <c r="G3" s="7"/>
      <c r="I3" s="7"/>
    </row>
    <row r="4" spans="1:9" x14ac:dyDescent="0.25">
      <c r="A4" s="2" t="s">
        <v>118</v>
      </c>
      <c r="B4" s="2">
        <v>13</v>
      </c>
      <c r="C4" s="3">
        <f>Jardineiro!D134</f>
        <v>0</v>
      </c>
    </row>
    <row r="5" spans="1:9" x14ac:dyDescent="0.25">
      <c r="A5" s="1"/>
      <c r="B5" s="1"/>
      <c r="C5" s="1"/>
      <c r="F5" s="7"/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Jardineiro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Aparecida Alves</dc:creator>
  <cp:lastModifiedBy>Juliane Aparecida Alves</cp:lastModifiedBy>
  <dcterms:created xsi:type="dcterms:W3CDTF">2025-05-12T11:08:47Z</dcterms:created>
  <dcterms:modified xsi:type="dcterms:W3CDTF">2026-01-28T14:04:18Z</dcterms:modified>
</cp:coreProperties>
</file>