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ne.alves\Desktop\Documentos Ju\2026\LICITAÇÕES EM ANDAMENTO\PREGÃO\TERCEIRIZAÇÃO\Planilhas OK\Planilhas disponibilizadas\"/>
    </mc:Choice>
  </mc:AlternateContent>
  <xr:revisionPtr revIDLastSave="0" documentId="13_ncr:1_{454D27CA-473D-4205-A180-F7C61A64A902}" xr6:coauthVersionLast="47" xr6:coauthVersionMax="47" xr10:uidLastSave="{00000000-0000-0000-0000-000000000000}"/>
  <bookViews>
    <workbookView xWindow="28680" yWindow="4725" windowWidth="24240" windowHeight="13140" activeTab="4" xr2:uid="{5809FD50-D3A1-49DE-84F3-74F4B774A595}"/>
  </bookViews>
  <sheets>
    <sheet name="Borracheiro" sheetId="1" r:id="rId1"/>
    <sheet name="Mecânico" sheetId="2" r:id="rId2"/>
    <sheet name="Pedreiro" sheetId="3" r:id="rId3"/>
    <sheet name="Servente de Pedreiro" sheetId="4" r:id="rId4"/>
    <sheet name="Total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4" l="1"/>
  <c r="D25" i="3"/>
  <c r="D30" i="1"/>
  <c r="D31" i="1" s="1"/>
  <c r="D25" i="1"/>
  <c r="D25" i="2"/>
  <c r="D29" i="2" l="1"/>
  <c r="D28" i="2"/>
  <c r="D27" i="2"/>
  <c r="D26" i="2"/>
  <c r="D30" i="2" s="1"/>
  <c r="D31" i="2" s="1"/>
  <c r="D29" i="1"/>
  <c r="D28" i="1"/>
  <c r="D27" i="1"/>
  <c r="D26" i="1"/>
  <c r="D30" i="3"/>
  <c r="D29" i="3"/>
  <c r="D28" i="3"/>
  <c r="D27" i="3"/>
  <c r="D26" i="3"/>
  <c r="D30" i="4"/>
  <c r="D29" i="4"/>
  <c r="D28" i="4"/>
  <c r="D27" i="4"/>
  <c r="D26" i="4"/>
  <c r="D32" i="2"/>
  <c r="D32" i="1"/>
  <c r="D31" i="3" l="1"/>
  <c r="B7" i="5"/>
  <c r="B6" i="5"/>
  <c r="B5" i="5"/>
  <c r="B4" i="5"/>
  <c r="C119" i="4"/>
  <c r="C121" i="4" s="1"/>
  <c r="C131" i="4" s="1"/>
  <c r="D108" i="4"/>
  <c r="D129" i="4" s="1"/>
  <c r="C100" i="4"/>
  <c r="D95" i="4"/>
  <c r="D100" i="4" s="1"/>
  <c r="C90" i="4"/>
  <c r="C99" i="4" s="1"/>
  <c r="C101" i="4" s="1"/>
  <c r="C78" i="4"/>
  <c r="C127" i="4" s="1"/>
  <c r="D60" i="4"/>
  <c r="D66" i="4" s="1"/>
  <c r="C60" i="4"/>
  <c r="C66" i="4" s="1"/>
  <c r="C51" i="4"/>
  <c r="C65" i="4" s="1"/>
  <c r="C36" i="4"/>
  <c r="C38" i="4" s="1"/>
  <c r="C64" i="4" s="1"/>
  <c r="D31" i="4"/>
  <c r="D125" i="4" s="1"/>
  <c r="C31" i="4"/>
  <c r="C125" i="4" s="1"/>
  <c r="C119" i="3"/>
  <c r="C121" i="3" s="1"/>
  <c r="C131" i="3" s="1"/>
  <c r="D108" i="3"/>
  <c r="D129" i="3" s="1"/>
  <c r="C100" i="3"/>
  <c r="D95" i="3"/>
  <c r="D100" i="3" s="1"/>
  <c r="C90" i="3"/>
  <c r="C99" i="3" s="1"/>
  <c r="C101" i="3" s="1"/>
  <c r="C78" i="3"/>
  <c r="C127" i="3" s="1"/>
  <c r="D60" i="3"/>
  <c r="D66" i="3" s="1"/>
  <c r="C60" i="3"/>
  <c r="C66" i="3" s="1"/>
  <c r="C51" i="3"/>
  <c r="C65" i="3" s="1"/>
  <c r="C36" i="3"/>
  <c r="C38" i="3" s="1"/>
  <c r="C64" i="3" s="1"/>
  <c r="C31" i="3"/>
  <c r="C125" i="3" s="1"/>
  <c r="C120" i="2"/>
  <c r="C122" i="2" s="1"/>
  <c r="C132" i="2" s="1"/>
  <c r="D109" i="2"/>
  <c r="D130" i="2" s="1"/>
  <c r="C101" i="2"/>
  <c r="D96" i="2"/>
  <c r="D101" i="2" s="1"/>
  <c r="C91" i="2"/>
  <c r="C100" i="2" s="1"/>
  <c r="C79" i="2"/>
  <c r="C128" i="2" s="1"/>
  <c r="D61" i="2"/>
  <c r="D67" i="2" s="1"/>
  <c r="C61" i="2"/>
  <c r="C67" i="2" s="1"/>
  <c r="C52" i="2"/>
  <c r="C66" i="2" s="1"/>
  <c r="C37" i="2"/>
  <c r="D126" i="2"/>
  <c r="C32" i="2"/>
  <c r="C126" i="2" s="1"/>
  <c r="C120" i="1"/>
  <c r="C122" i="1" s="1"/>
  <c r="C132" i="1" s="1"/>
  <c r="D109" i="1"/>
  <c r="D130" i="1" s="1"/>
  <c r="C101" i="1"/>
  <c r="D96" i="1"/>
  <c r="D101" i="1" s="1"/>
  <c r="C91" i="1"/>
  <c r="C100" i="1" s="1"/>
  <c r="C79" i="1"/>
  <c r="C128" i="1" s="1"/>
  <c r="D61" i="1"/>
  <c r="D67" i="1" s="1"/>
  <c r="C61" i="1"/>
  <c r="C67" i="1" s="1"/>
  <c r="C52" i="1"/>
  <c r="C66" i="1" s="1"/>
  <c r="C37" i="1"/>
  <c r="C39" i="1" s="1"/>
  <c r="C65" i="1" s="1"/>
  <c r="D37" i="1"/>
  <c r="C32" i="1"/>
  <c r="C126" i="1" s="1"/>
  <c r="C39" i="2" l="1"/>
  <c r="C65" i="2" s="1"/>
  <c r="D37" i="2"/>
  <c r="C102" i="1"/>
  <c r="C102" i="2"/>
  <c r="B8" i="5"/>
  <c r="C67" i="4"/>
  <c r="C126" i="4" s="1"/>
  <c r="C68" i="2"/>
  <c r="C127" i="2" s="1"/>
  <c r="C68" i="1"/>
  <c r="C127" i="1" s="1"/>
  <c r="D37" i="4"/>
  <c r="D36" i="3"/>
  <c r="D38" i="2"/>
  <c r="D38" i="1"/>
  <c r="D39" i="1" s="1"/>
  <c r="C128" i="4"/>
  <c r="C132" i="4" s="1"/>
  <c r="D36" i="4"/>
  <c r="C67" i="3"/>
  <c r="C126" i="3" s="1"/>
  <c r="C128" i="3"/>
  <c r="D37" i="3"/>
  <c r="D125" i="3"/>
  <c r="C129" i="2"/>
  <c r="C129" i="1"/>
  <c r="D126" i="1"/>
  <c r="C133" i="2" l="1"/>
  <c r="C133" i="1"/>
  <c r="D38" i="3"/>
  <c r="D64" i="3" s="1"/>
  <c r="D38" i="4"/>
  <c r="D82" i="4" s="1"/>
  <c r="D86" i="4" s="1"/>
  <c r="C132" i="3"/>
  <c r="D39" i="2"/>
  <c r="D71" i="1"/>
  <c r="D74" i="1" s="1"/>
  <c r="D65" i="1"/>
  <c r="D42" i="1"/>
  <c r="D45" i="1" s="1"/>
  <c r="D83" i="1"/>
  <c r="D88" i="1" s="1"/>
  <c r="D70" i="3"/>
  <c r="D87" i="4" l="1"/>
  <c r="D64" i="4"/>
  <c r="D88" i="4"/>
  <c r="D41" i="4"/>
  <c r="D50" i="4" s="1"/>
  <c r="D70" i="4"/>
  <c r="D73" i="4" s="1"/>
  <c r="D84" i="4"/>
  <c r="D85" i="4"/>
  <c r="D48" i="1"/>
  <c r="D82" i="3"/>
  <c r="D41" i="3"/>
  <c r="D50" i="3" s="1"/>
  <c r="D90" i="4"/>
  <c r="D99" i="4" s="1"/>
  <c r="D101" i="4" s="1"/>
  <c r="D128" i="4" s="1"/>
  <c r="D46" i="1"/>
  <c r="D76" i="1"/>
  <c r="D49" i="1"/>
  <c r="D51" i="1"/>
  <c r="D47" i="1"/>
  <c r="D50" i="1"/>
  <c r="D78" i="1"/>
  <c r="D75" i="1"/>
  <c r="D77" i="1"/>
  <c r="D89" i="1"/>
  <c r="D73" i="1"/>
  <c r="D44" i="1"/>
  <c r="D65" i="2"/>
  <c r="D71" i="2"/>
  <c r="D42" i="2"/>
  <c r="D83" i="2"/>
  <c r="D86" i="1"/>
  <c r="D85" i="1"/>
  <c r="D87" i="1"/>
  <c r="D77" i="4"/>
  <c r="D76" i="4"/>
  <c r="D75" i="4"/>
  <c r="D74" i="4"/>
  <c r="D47" i="4"/>
  <c r="D45" i="4"/>
  <c r="D73" i="3"/>
  <c r="D72" i="3"/>
  <c r="D75" i="3"/>
  <c r="D74" i="3"/>
  <c r="D77" i="3"/>
  <c r="D76" i="3"/>
  <c r="D88" i="3"/>
  <c r="D87" i="3"/>
  <c r="D86" i="3"/>
  <c r="D85" i="3"/>
  <c r="D84" i="3"/>
  <c r="D44" i="4" l="1"/>
  <c r="D43" i="4"/>
  <c r="D72" i="4"/>
  <c r="D78" i="4" s="1"/>
  <c r="D127" i="4" s="1"/>
  <c r="D48" i="4"/>
  <c r="D49" i="4"/>
  <c r="D46" i="4"/>
  <c r="D44" i="3"/>
  <c r="D43" i="3"/>
  <c r="D45" i="3"/>
  <c r="D46" i="3"/>
  <c r="D47" i="3"/>
  <c r="D49" i="3"/>
  <c r="D48" i="3"/>
  <c r="D90" i="3"/>
  <c r="D99" i="3" s="1"/>
  <c r="D101" i="3" s="1"/>
  <c r="D128" i="3" s="1"/>
  <c r="D79" i="1"/>
  <c r="D128" i="1" s="1"/>
  <c r="D52" i="1"/>
  <c r="D66" i="1" s="1"/>
  <c r="D68" i="1" s="1"/>
  <c r="D127" i="1" s="1"/>
  <c r="D91" i="1"/>
  <c r="D100" i="1" s="1"/>
  <c r="D102" i="1" s="1"/>
  <c r="D129" i="1" s="1"/>
  <c r="D78" i="3"/>
  <c r="D127" i="3" s="1"/>
  <c r="D86" i="2"/>
  <c r="D88" i="2"/>
  <c r="D87" i="2"/>
  <c r="D89" i="2"/>
  <c r="D85" i="2"/>
  <c r="D45" i="2"/>
  <c r="D50" i="2"/>
  <c r="D49" i="2"/>
  <c r="D48" i="2"/>
  <c r="D47" i="2"/>
  <c r="D44" i="2"/>
  <c r="D46" i="2"/>
  <c r="D51" i="2"/>
  <c r="D77" i="2"/>
  <c r="D75" i="2"/>
  <c r="D76" i="2"/>
  <c r="D78" i="2"/>
  <c r="D74" i="2"/>
  <c r="D73" i="2"/>
  <c r="D51" i="4" l="1"/>
  <c r="D65" i="4" s="1"/>
  <c r="D67" i="4" s="1"/>
  <c r="D126" i="4" s="1"/>
  <c r="D130" i="4" s="1"/>
  <c r="D51" i="3"/>
  <c r="D65" i="3" s="1"/>
  <c r="D67" i="3" s="1"/>
  <c r="D111" i="3" s="1"/>
  <c r="D113" i="3" s="1"/>
  <c r="D114" i="3" s="1"/>
  <c r="D120" i="3" s="1"/>
  <c r="D79" i="2"/>
  <c r="D128" i="2" s="1"/>
  <c r="D131" i="1"/>
  <c r="D112" i="1"/>
  <c r="D114" i="1" s="1"/>
  <c r="D115" i="1" s="1"/>
  <c r="D52" i="2"/>
  <c r="D66" i="2" s="1"/>
  <c r="D68" i="2" s="1"/>
  <c r="D127" i="2" s="1"/>
  <c r="D91" i="2"/>
  <c r="D100" i="2" s="1"/>
  <c r="D102" i="2" s="1"/>
  <c r="D129" i="2" s="1"/>
  <c r="D111" i="4" l="1"/>
  <c r="D113" i="4" s="1"/>
  <c r="D126" i="3"/>
  <c r="D130" i="3" s="1"/>
  <c r="D131" i="2"/>
  <c r="D112" i="2"/>
  <c r="D114" i="2" s="1"/>
  <c r="D116" i="3"/>
  <c r="D118" i="3"/>
  <c r="D117" i="3"/>
  <c r="D121" i="1"/>
  <c r="D114" i="4" l="1"/>
  <c r="D120" i="4" s="1"/>
  <c r="D118" i="4" s="1"/>
  <c r="D121" i="3"/>
  <c r="D131" i="3" s="1"/>
  <c r="D132" i="3" s="1"/>
  <c r="D134" i="3" s="1"/>
  <c r="D115" i="2"/>
  <c r="D121" i="2" s="1"/>
  <c r="D117" i="1"/>
  <c r="D119" i="1"/>
  <c r="D118" i="1"/>
  <c r="D135" i="3" l="1"/>
  <c r="C6" i="5" s="1"/>
  <c r="D116" i="4"/>
  <c r="D117" i="4"/>
  <c r="D122" i="1"/>
  <c r="D132" i="1" s="1"/>
  <c r="D133" i="1" s="1"/>
  <c r="D135" i="1" s="1"/>
  <c r="D117" i="2"/>
  <c r="D119" i="2"/>
  <c r="D118" i="2"/>
  <c r="D137" i="1" l="1"/>
  <c r="C4" i="5" s="1"/>
  <c r="D121" i="4"/>
  <c r="D131" i="4" s="1"/>
  <c r="D132" i="4" s="1"/>
  <c r="D134" i="4" s="1"/>
  <c r="D122" i="2"/>
  <c r="D132" i="2" s="1"/>
  <c r="D133" i="2" s="1"/>
  <c r="D135" i="2" s="1"/>
  <c r="D135" i="4" l="1"/>
  <c r="C7" i="5" s="1"/>
  <c r="D136" i="2"/>
  <c r="C5" i="5" s="1"/>
  <c r="C8" i="5" l="1"/>
</calcChain>
</file>

<file path=xl/sharedStrings.xml><?xml version="1.0" encoding="utf-8"?>
<sst xmlns="http://schemas.openxmlformats.org/spreadsheetml/2006/main" count="883" uniqueCount="179">
  <si>
    <t xml:space="preserve">Prefeitura do Município de Chopinzinho-PR </t>
  </si>
  <si>
    <t>PLANILHA DE CUSTOS E FORMAÇÃO DE PREÇOS</t>
  </si>
  <si>
    <t>OBJETO:</t>
  </si>
  <si>
    <t>Serviços Terceirizados</t>
  </si>
  <si>
    <t>Licitação / Processo</t>
  </si>
  <si>
    <t>DISCRIMINAÇÃO DOS SERVIÇOS (DADOS REFERENTES À CONTRATAÇÃO)</t>
  </si>
  <si>
    <t>Local da prestação dos serviços:</t>
  </si>
  <si>
    <t>Município de Chopinzinho-PR</t>
  </si>
  <si>
    <t>Ano do Acordo, Convenção ou Dissídio Coletivo e Sindicato</t>
  </si>
  <si>
    <t>Número de meses de execução contratual</t>
  </si>
  <si>
    <t>IDENTIFICAÇÃO DO SERVIÇO</t>
  </si>
  <si>
    <t>Tipo de serviço</t>
  </si>
  <si>
    <t>Serviços de borracharia</t>
  </si>
  <si>
    <t>Unidade de medida</t>
  </si>
  <si>
    <t>Mensal</t>
  </si>
  <si>
    <t>DADOS COMPLEMENTARES PARA COMPOSIÇÃO DOS CUSTOS REFERENTE À MÃO DE OBRA</t>
  </si>
  <si>
    <t>Salário Normativo da Categoria Profissional:</t>
  </si>
  <si>
    <t>Cls 3°  § 1° da cct - Piso por hora</t>
  </si>
  <si>
    <t>Categoria profissional (vinculada a execução contratual)</t>
  </si>
  <si>
    <t>Borracheirio - Nível II</t>
  </si>
  <si>
    <t>Data base da categoria</t>
  </si>
  <si>
    <t>Código Brasileiro de Ocupações - CBO</t>
  </si>
  <si>
    <t>9921-15</t>
  </si>
  <si>
    <t>Módulo 1 - Composição da Remuneração</t>
  </si>
  <si>
    <t>Composição da Remuneração</t>
  </si>
  <si>
    <t>Percentual (%)</t>
  </si>
  <si>
    <t>Valor (R$)</t>
  </si>
  <si>
    <t>A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</si>
  <si>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</si>
  <si>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</si>
  <si>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</si>
  <si>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</si>
  <si>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</si>
  <si>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</si>
  <si>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</si>
  <si>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</si>
  <si>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F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</si>
  <si>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</si>
  <si>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</si>
  <si>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</si>
  <si>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</si>
  <si>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</si>
  <si>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</si>
  <si>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Adicional de Férias</t>
  </si>
  <si>
    <t>Submódulo 2.2 - Encargos Previdenciários (GPS), Fundo de Garantia por Tempo de Serviço (FGTS) e outras contribuições.</t>
  </si>
  <si>
    <t>Base de Cálculo: Módulo 1 + Submódulo 2.1</t>
  </si>
  <si>
    <t>2.2</t>
  </si>
  <si>
    <t>GPS, FGTS e outras contribuições</t>
  </si>
  <si>
    <t>INSS</t>
  </si>
  <si>
    <t>Salário Educação</t>
  </si>
  <si>
    <t>SESC ou SESI</t>
  </si>
  <si>
    <t>SENAI - SENAC</t>
  </si>
  <si>
    <t>SEBRAE</t>
  </si>
  <si>
    <t>G</t>
  </si>
  <si>
    <t>INCRA</t>
  </si>
  <si>
    <t>H</t>
  </si>
  <si>
    <t>FGTS</t>
  </si>
  <si>
    <t xml:space="preserve">Total </t>
  </si>
  <si>
    <t>Submódulo 2.3 - Benefícios Mensais e Diários.</t>
  </si>
  <si>
    <t>2.3</t>
  </si>
  <si>
    <t>Benefícios Mensais e Diários</t>
  </si>
  <si>
    <t>Transporte</t>
  </si>
  <si>
    <t>Não há transporte coletivo no Munícipio</t>
  </si>
  <si>
    <t xml:space="preserve">Cesta Básica </t>
  </si>
  <si>
    <t>Vale Refeição</t>
  </si>
  <si>
    <t>Seguro de Vida</t>
  </si>
  <si>
    <t xml:space="preserve">Outros (Especificar) </t>
  </si>
  <si>
    <t>Quadro-Resumo do Módulo 2 - Encargos e Benefícios anuais, mensais e diários</t>
  </si>
  <si>
    <t>Encargos e Benefícios Anuais, Mensais e Diários</t>
  </si>
  <si>
    <t>Módulo 3 - Provisão para Rescisão</t>
  </si>
  <si>
    <t>Base de Cálculo: MOD 1+ SUBMOD 2.1</t>
  </si>
  <si>
    <t>Provisão para Rescisão</t>
  </si>
  <si>
    <t>Aviso Prévio Indenizado</t>
  </si>
  <si>
    <t>Moda utilizada na região ( TCU, Irati, Cel. Vivida, etc)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</si>
  <si>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</si>
  <si>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</si>
  <si>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</si>
  <si>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</si>
  <si>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</si>
  <si>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</si>
  <si>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</si>
  <si>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Base de Cálculo: (MÓDULO 1 + MÓDULO 2.1)</t>
  </si>
  <si>
    <t>4.1</t>
  </si>
  <si>
    <t>Ausências Legais</t>
  </si>
  <si>
    <t>Férias e Adicional de férias</t>
  </si>
  <si>
    <t>Percentual utilizado pelo TCU</t>
  </si>
  <si>
    <t>Licença-Paternidade</t>
  </si>
  <si>
    <t>Ausência por acidente de trabalho</t>
  </si>
  <si>
    <t>Afastamento Maternidade</t>
  </si>
  <si>
    <t>Outros (especificar)</t>
  </si>
  <si>
    <t>Submódulo 4.2 - Intrajornada</t>
  </si>
  <si>
    <t>4.2</t>
  </si>
  <si>
    <t>Intrajornada</t>
  </si>
  <si>
    <t>Intervalo para repouso e alimentação</t>
  </si>
  <si>
    <t>Quadro-Resumo do Módulo 4 - Custo de Reposição do Profissional Ausente</t>
  </si>
  <si>
    <t>Custo de Reposição do Profissional Ausente</t>
  </si>
  <si>
    <t>Total Módulo 4</t>
  </si>
  <si>
    <t>Módulo 5 - Insumos Diversos</t>
  </si>
  <si>
    <t>Insumos Diversos</t>
  </si>
  <si>
    <t>Uniformes e EPIs</t>
  </si>
  <si>
    <t>Custos admissionais e demissionais</t>
  </si>
  <si>
    <t xml:space="preserve"> Total Módulo 5</t>
  </si>
  <si>
    <t>Módulo 6 - Custos Indiretos, Tributos e Lucro</t>
  </si>
  <si>
    <t>Custo direto: Somatório dos Módulos 1+2+3+4+5</t>
  </si>
  <si>
    <t>Custos Indiretos, Tributos e Lucro</t>
  </si>
  <si>
    <t>Custos Indiretos</t>
  </si>
  <si>
    <t>Percentuais utilizados pelo TCU</t>
  </si>
  <si>
    <t>Lucro</t>
  </si>
  <si>
    <t>Tributos</t>
  </si>
  <si>
    <t>C.1. COFINS</t>
  </si>
  <si>
    <t>Alíquotas Variáveis</t>
  </si>
  <si>
    <t>C.2. PIS</t>
  </si>
  <si>
    <t>C.3. ISS</t>
  </si>
  <si>
    <t>TOTAL TRIBUTOS FEDERAIS E MUNICIPAIS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</si>
  <si>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</si>
  <si>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</si>
  <si>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</si>
  <si>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</si>
  <si>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</si>
  <si>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Qtde de Empregados</t>
  </si>
  <si>
    <t>Valor mensal</t>
  </si>
  <si>
    <t>Valor Total no Período</t>
  </si>
  <si>
    <t>Serviços Mecânicos</t>
  </si>
  <si>
    <t>cls 3ª § 1º da cct - piso por hora</t>
  </si>
  <si>
    <t>Mecânico da Pesada</t>
  </si>
  <si>
    <t>9131-20</t>
  </si>
  <si>
    <t>não há transporte coletivo no município</t>
  </si>
  <si>
    <t>Cesta Básica</t>
  </si>
  <si>
    <t>Outros( Especificar)</t>
  </si>
  <si>
    <t>Moda utilizada na região (TCU, Irati, Cel. Vivida, etc.)</t>
  </si>
  <si>
    <t xml:space="preserve">Uniformes e EPIs                                                              </t>
  </si>
  <si>
    <t>Valor total mensal</t>
  </si>
  <si>
    <t>Valot total no período</t>
  </si>
  <si>
    <t>Serviço de construções</t>
  </si>
  <si>
    <t>cls 3° § 1° da cct- piso por hora</t>
  </si>
  <si>
    <t>Pedreiro</t>
  </si>
  <si>
    <t>7152-10</t>
  </si>
  <si>
    <t>Não há transporte coletivo no Município</t>
  </si>
  <si>
    <t xml:space="preserve">Seguro de Vida </t>
  </si>
  <si>
    <t>Outros ( Especificar)</t>
  </si>
  <si>
    <t>Prefeitura do Município de Chopinzinho-PR - Setor de Licitações</t>
  </si>
  <si>
    <t>Serviços de construção</t>
  </si>
  <si>
    <t>Servente</t>
  </si>
  <si>
    <t>7170-20</t>
  </si>
  <si>
    <t>Cesta Básico</t>
  </si>
  <si>
    <t>Seguro de vida</t>
  </si>
  <si>
    <t>Cargo</t>
  </si>
  <si>
    <t>Qntd.Func.</t>
  </si>
  <si>
    <t>V.Global no Período</t>
  </si>
  <si>
    <t>Quadro Resumo</t>
  </si>
  <si>
    <t>Borracheiro</t>
  </si>
  <si>
    <t>Mecânico</t>
  </si>
  <si>
    <t>Servente Pedreiro</t>
  </si>
  <si>
    <t>Valor Calculado com base em Proc.Lic do Municipio</t>
  </si>
  <si>
    <t>Custos aluguel</t>
  </si>
  <si>
    <t>Valor calculado com base em Proc. Lici do Municipio</t>
  </si>
  <si>
    <t>Salário-Base - 44h semanal</t>
  </si>
  <si>
    <t xml:space="preserve">Hora Extra </t>
  </si>
  <si>
    <t xml:space="preserve">Hora Extra     </t>
  </si>
  <si>
    <t>cls 13ª cct - preços estimados com base nas atas de registro de preços mais reecnte do município (Pregão 923/2024) + IPCA</t>
  </si>
  <si>
    <t>valor provisionado com base em pesquisa de Preço conforme coberturas da cls 18ª § 1º da cct PR002096/2024</t>
  </si>
  <si>
    <t>Hora extra                  ( 15 mensais)</t>
  </si>
  <si>
    <t>Hora Extra ( 15 horas mensais)</t>
  </si>
  <si>
    <t>SAT: 3%                                                       FAP: 2%</t>
  </si>
  <si>
    <t>SAT: 3%                                         FAP: 2%</t>
  </si>
  <si>
    <t>SAT: 3%                       FAP: 2%</t>
  </si>
  <si>
    <t>PR001549/2025</t>
  </si>
  <si>
    <t xml:space="preserve">cls 14ª § 4º cct R$ 28,00 x ~22 dias de trabalho - 20% PAT § 4º </t>
  </si>
  <si>
    <t>valor provisionado com base em pesquisa de Preço</t>
  </si>
  <si>
    <t>Cls 3°  §  5° da cct 220x10,37</t>
  </si>
  <si>
    <t xml:space="preserve">valor provisionado com base em pesquisa de Preço </t>
  </si>
  <si>
    <t>DSR Horas Extras</t>
  </si>
  <si>
    <t>Conforme RH</t>
  </si>
  <si>
    <t>Estimativa conforme RH</t>
  </si>
  <si>
    <t xml:space="preserve">ENQUADRAMENTO TRIBUTÁRIO DA EMPRESA: </t>
  </si>
  <si>
    <t>Numero de horas mensais</t>
  </si>
  <si>
    <t>13º (décimo terceiro) Salário e Adicional de Férias</t>
  </si>
  <si>
    <t>Submódulo 2.1 - 13º (décimo terceiro) Salário e Adicional de Férias</t>
  </si>
  <si>
    <t>13º (décimo terceiro) Salárioe Adicional de Férias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</si>
</sst>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/>
    <xf numFmtId="0" fontId="2" fillId="0" borderId="3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vertical="center"/>
    </xf>
    <xf numFmtId="10" fontId="2" fillId="0" borderId="6" xfId="0" applyNumberFormat="1" applyFont="1" applyBorder="1" applyAlignment="1">
      <alignment horizontal="center" vertical="center" wrapText="1"/>
    </xf>
    <xf numFmtId="10" fontId="4" fillId="0" borderId="34" xfId="0" applyNumberFormat="1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10" fontId="4" fillId="0" borderId="13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4" fillId="0" borderId="40" xfId="0" applyFont="1" applyBorder="1"/>
    <xf numFmtId="44" fontId="2" fillId="0" borderId="41" xfId="0" applyNumberFormat="1" applyFont="1" applyBorder="1"/>
    <xf numFmtId="0" fontId="2" fillId="0" borderId="4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10" fontId="4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/>
    </xf>
    <xf numFmtId="164" fontId="2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43" xfId="0" applyFont="1" applyBorder="1"/>
    <xf numFmtId="0" fontId="4" fillId="0" borderId="6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/>
    </xf>
    <xf numFmtId="0" fontId="4" fillId="0" borderId="43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44" fontId="2" fillId="0" borderId="14" xfId="0" applyNumberFormat="1" applyFont="1" applyBorder="1"/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0" fontId="4" fillId="0" borderId="3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7" fillId="5" borderId="30" xfId="0" applyFont="1" applyFill="1" applyBorder="1"/>
    <xf numFmtId="0" fontId="7" fillId="2" borderId="30" xfId="0" applyFont="1" applyFill="1" applyBorder="1"/>
    <xf numFmtId="44" fontId="7" fillId="5" borderId="30" xfId="2" applyFont="1" applyFill="1" applyBorder="1"/>
    <xf numFmtId="44" fontId="8" fillId="5" borderId="30" xfId="2" applyFont="1" applyFill="1" applyBorder="1"/>
    <xf numFmtId="0" fontId="8" fillId="5" borderId="30" xfId="0" applyFont="1" applyFill="1" applyBorder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4" fontId="0" fillId="0" borderId="0" xfId="2" applyFont="1"/>
    <xf numFmtId="44" fontId="0" fillId="0" borderId="0" xfId="0" applyNumberFormat="1"/>
    <xf numFmtId="10" fontId="4" fillId="0" borderId="34" xfId="3" applyNumberFormat="1" applyFont="1" applyFill="1" applyBorder="1" applyAlignment="1" applyProtection="1">
      <alignment horizontal="center" vertical="center" wrapText="1"/>
    </xf>
    <xf numFmtId="44" fontId="4" fillId="0" borderId="35" xfId="2" applyFont="1" applyFill="1" applyBorder="1" applyAlignment="1" applyProtection="1">
      <alignment horizontal="right" vertical="center" wrapText="1"/>
    </xf>
    <xf numFmtId="10" fontId="4" fillId="0" borderId="30" xfId="3" applyNumberFormat="1" applyFont="1" applyFill="1" applyBorder="1" applyAlignment="1" applyProtection="1">
      <alignment horizontal="center" vertical="center" wrapText="1"/>
    </xf>
    <xf numFmtId="44" fontId="4" fillId="0" borderId="31" xfId="2" applyFont="1" applyFill="1" applyBorder="1" applyAlignment="1" applyProtection="1">
      <alignment horizontal="center" vertical="center" wrapText="1"/>
    </xf>
    <xf numFmtId="10" fontId="4" fillId="0" borderId="30" xfId="3" applyNumberFormat="1" applyFont="1" applyFill="1" applyBorder="1" applyAlignment="1" applyProtection="1">
      <alignment vertical="center" wrapText="1"/>
    </xf>
    <xf numFmtId="10" fontId="4" fillId="0" borderId="13" xfId="3" applyNumberFormat="1" applyFont="1" applyFill="1" applyBorder="1" applyAlignment="1" applyProtection="1">
      <alignment horizontal="center" vertical="center" wrapText="1"/>
    </xf>
    <xf numFmtId="44" fontId="4" fillId="0" borderId="14" xfId="2" applyFont="1" applyFill="1" applyBorder="1" applyAlignment="1" applyProtection="1">
      <alignment horizontal="center" vertical="center" wrapText="1"/>
    </xf>
    <xf numFmtId="44" fontId="6" fillId="0" borderId="6" xfId="2" applyFont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top"/>
    </xf>
    <xf numFmtId="10" fontId="4" fillId="0" borderId="6" xfId="3" applyNumberFormat="1" applyFont="1" applyBorder="1" applyAlignment="1" applyProtection="1">
      <alignment horizontal="center" vertical="center" wrapText="1"/>
    </xf>
    <xf numFmtId="10" fontId="2" fillId="0" borderId="6" xfId="3" applyNumberFormat="1" applyFont="1" applyBorder="1" applyAlignment="1" applyProtection="1">
      <alignment horizontal="center" vertical="center" wrapText="1"/>
    </xf>
    <xf numFmtId="9" fontId="2" fillId="0" borderId="6" xfId="3" applyFont="1" applyBorder="1" applyAlignment="1" applyProtection="1">
      <alignment horizontal="center" vertical="center" wrapText="1"/>
    </xf>
    <xf numFmtId="165" fontId="4" fillId="0" borderId="6" xfId="1" applyNumberFormat="1" applyFont="1" applyBorder="1" applyAlignment="1" applyProtection="1">
      <alignment vertical="center" wrapText="1"/>
    </xf>
    <xf numFmtId="10" fontId="4" fillId="6" borderId="6" xfId="0" applyNumberFormat="1" applyFont="1" applyFill="1" applyBorder="1" applyAlignment="1" applyProtection="1">
      <alignment horizontal="center" vertical="center" wrapText="1"/>
      <protection locked="0"/>
    </xf>
    <xf numFmtId="164" fontId="4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10" fontId="4" fillId="6" borderId="17" xfId="0" applyNumberFormat="1" applyFont="1" applyFill="1" applyBorder="1" applyAlignment="1" applyProtection="1">
      <alignment horizontal="center" vertical="center" wrapText="1"/>
      <protection locked="0"/>
    </xf>
    <xf numFmtId="44" fontId="4" fillId="6" borderId="6" xfId="2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4" fillId="0" borderId="34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10" fontId="4" fillId="0" borderId="5" xfId="3" applyNumberFormat="1" applyFont="1" applyFill="1" applyBorder="1" applyAlignment="1" applyProtection="1">
      <alignment horizontal="center" vertical="center" wrapText="1"/>
    </xf>
    <xf numFmtId="44" fontId="4" fillId="0" borderId="6" xfId="2" applyFont="1" applyFill="1" applyBorder="1" applyAlignment="1" applyProtection="1">
      <alignment horizontal="center" vertical="center" wrapText="1"/>
    </xf>
    <xf numFmtId="0" fontId="4" fillId="0" borderId="28" xfId="0" applyFont="1" applyBorder="1" applyAlignment="1">
      <alignment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2" xfId="0" applyFont="1" applyBorder="1" applyAlignment="1">
      <alignment vertical="center"/>
    </xf>
    <xf numFmtId="0" fontId="4" fillId="0" borderId="42" xfId="0" applyFont="1" applyBorder="1" applyAlignment="1">
      <alignment horizontal="center" vertical="center"/>
    </xf>
    <xf numFmtId="0" fontId="4" fillId="0" borderId="6" xfId="0" applyFont="1" applyBorder="1" applyAlignment="1">
      <alignment horizontal="justify" vertical="top"/>
    </xf>
    <xf numFmtId="10" fontId="4" fillId="0" borderId="6" xfId="0" applyNumberFormat="1" applyFont="1" applyBorder="1" applyAlignment="1">
      <alignment horizontal="center" vertical="center"/>
    </xf>
    <xf numFmtId="164" fontId="4" fillId="7" borderId="6" xfId="0" applyNumberFormat="1" applyFont="1" applyFill="1" applyBorder="1" applyAlignment="1" applyProtection="1">
      <alignment vertical="center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15" xfId="0" applyFont="1" applyBorder="1" applyAlignment="1">
      <alignment horizontal="right" vertical="center" wrapText="1" indent="1"/>
    </xf>
    <xf numFmtId="0" fontId="4" fillId="0" borderId="16" xfId="0" applyFont="1" applyBorder="1" applyAlignment="1">
      <alignment horizontal="right" vertical="center" wrapText="1" indent="1"/>
    </xf>
    <xf numFmtId="0" fontId="4" fillId="0" borderId="17" xfId="0" applyFont="1" applyBorder="1" applyAlignment="1">
      <alignment horizontal="right" vertical="center" wrapText="1" indent="1"/>
    </xf>
    <xf numFmtId="0" fontId="4" fillId="0" borderId="15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164" fontId="4" fillId="6" borderId="44" xfId="0" applyNumberFormat="1" applyFont="1" applyFill="1" applyBorder="1" applyAlignment="1" applyProtection="1">
      <alignment horizontal="center" vertical="center" wrapText="1"/>
      <protection locked="0"/>
    </xf>
    <xf numFmtId="164" fontId="4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44" fontId="4" fillId="6" borderId="25" xfId="2" applyFont="1" applyFill="1" applyBorder="1" applyAlignment="1" applyProtection="1">
      <alignment horizontal="left"/>
      <protection locked="0"/>
    </xf>
    <xf numFmtId="44" fontId="4" fillId="6" borderId="26" xfId="2" applyFont="1" applyFill="1" applyBorder="1" applyAlignment="1" applyProtection="1">
      <alignment horizontal="left"/>
      <protection locked="0"/>
    </xf>
    <xf numFmtId="0" fontId="4" fillId="0" borderId="2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14" fontId="3" fillId="0" borderId="30" xfId="0" applyNumberFormat="1" applyFont="1" applyBorder="1" applyAlignment="1">
      <alignment horizontal="left"/>
    </xf>
    <xf numFmtId="14" fontId="3" fillId="0" borderId="31" xfId="0" applyNumberFormat="1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3" fillId="0" borderId="13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3" fillId="6" borderId="13" xfId="0" applyFont="1" applyFill="1" applyBorder="1" applyAlignment="1" applyProtection="1">
      <alignment horizontal="center" wrapText="1"/>
      <protection locked="0"/>
    </xf>
    <xf numFmtId="0" fontId="3" fillId="6" borderId="14" xfId="0" applyFont="1" applyFill="1" applyBorder="1" applyAlignment="1" applyProtection="1">
      <alignment horizontal="center" wrapText="1"/>
      <protection locked="0"/>
    </xf>
    <xf numFmtId="0" fontId="2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44" fontId="4" fillId="0" borderId="28" xfId="2" applyFont="1" applyBorder="1" applyAlignment="1" applyProtection="1">
      <alignment horizontal="left"/>
    </xf>
    <xf numFmtId="44" fontId="4" fillId="0" borderId="0" xfId="2" applyFont="1" applyBorder="1" applyAlignment="1" applyProtection="1">
      <alignment horizontal="left"/>
    </xf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E9902-A0E3-4057-A9BA-8F6170205F00}">
  <dimension ref="A1:Q137"/>
  <sheetViews>
    <sheetView topLeftCell="A118" zoomScaleNormal="100" workbookViewId="0">
      <selection activeCell="G109" sqref="G109"/>
    </sheetView>
  </sheetViews>
  <sheetFormatPr defaultRowHeight="15" x14ac:dyDescent="0.25"/>
  <cols>
    <col min="1" max="1" width="23.42578125" customWidth="1"/>
    <col min="2" max="2" width="67.28515625" customWidth="1"/>
    <col min="3" max="3" width="19.5703125" customWidth="1"/>
    <col min="4" max="4" width="37" customWidth="1"/>
    <col min="7" max="7" width="15" customWidth="1"/>
  </cols>
  <sheetData>
    <row r="1" spans="1:10" x14ac:dyDescent="0.25">
      <c r="A1" s="158" t="s">
        <v>0</v>
      </c>
      <c r="B1" s="159"/>
      <c r="C1" s="159"/>
      <c r="D1" s="160"/>
    </row>
    <row r="2" spans="1:10" ht="15.75" thickBot="1" x14ac:dyDescent="0.3">
      <c r="A2" s="161"/>
      <c r="B2" s="162"/>
      <c r="C2" s="162"/>
      <c r="D2" s="163"/>
    </row>
    <row r="3" spans="1:10" ht="15.75" x14ac:dyDescent="0.25">
      <c r="A3" s="158" t="s">
        <v>1</v>
      </c>
      <c r="B3" s="159"/>
      <c r="C3" s="159"/>
      <c r="D3" s="160"/>
    </row>
    <row r="4" spans="1:10" ht="15.75" x14ac:dyDescent="0.25">
      <c r="A4" s="164" t="s">
        <v>2</v>
      </c>
      <c r="B4" s="165"/>
      <c r="C4" s="166" t="s">
        <v>3</v>
      </c>
      <c r="D4" s="167"/>
    </row>
    <row r="5" spans="1:10" ht="16.5" thickBot="1" x14ac:dyDescent="0.3">
      <c r="A5" s="70" t="s">
        <v>174</v>
      </c>
      <c r="B5" s="71"/>
      <c r="C5" s="168"/>
      <c r="D5" s="169"/>
    </row>
    <row r="6" spans="1:10" ht="16.5" thickBot="1" x14ac:dyDescent="0.3">
      <c r="A6" s="1"/>
      <c r="B6" s="2"/>
      <c r="C6" s="1"/>
      <c r="D6" s="1"/>
    </row>
    <row r="7" spans="1:10" ht="16.5" thickBot="1" x14ac:dyDescent="0.3">
      <c r="A7" s="139" t="s">
        <v>5</v>
      </c>
      <c r="B7" s="140"/>
      <c r="C7" s="140"/>
      <c r="D7" s="141"/>
    </row>
    <row r="8" spans="1:10" ht="15.75" x14ac:dyDescent="0.25">
      <c r="A8" s="142" t="s">
        <v>6</v>
      </c>
      <c r="B8" s="143"/>
      <c r="C8" s="144" t="s">
        <v>7</v>
      </c>
      <c r="D8" s="145"/>
    </row>
    <row r="9" spans="1:10" ht="15.75" x14ac:dyDescent="0.25">
      <c r="A9" s="146" t="s">
        <v>8</v>
      </c>
      <c r="B9" s="147"/>
      <c r="C9" s="148" t="s">
        <v>166</v>
      </c>
      <c r="D9" s="149"/>
    </row>
    <row r="10" spans="1:10" ht="16.5" thickBot="1" x14ac:dyDescent="0.3">
      <c r="A10" s="150" t="s">
        <v>9</v>
      </c>
      <c r="B10" s="151"/>
      <c r="C10" s="152">
        <v>12</v>
      </c>
      <c r="D10" s="153"/>
    </row>
    <row r="11" spans="1:10" ht="16.5" thickBot="1" x14ac:dyDescent="0.3">
      <c r="A11" s="1"/>
      <c r="B11" s="1"/>
      <c r="C11" s="1"/>
      <c r="D11" s="1"/>
    </row>
    <row r="12" spans="1:10" ht="16.5" thickBot="1" x14ac:dyDescent="0.3">
      <c r="A12" s="139" t="s">
        <v>10</v>
      </c>
      <c r="B12" s="140"/>
      <c r="C12" s="140"/>
      <c r="D12" s="141"/>
    </row>
    <row r="13" spans="1:10" ht="15.75" x14ac:dyDescent="0.25">
      <c r="A13" s="121" t="s">
        <v>11</v>
      </c>
      <c r="B13" s="122"/>
      <c r="C13" s="154" t="s">
        <v>12</v>
      </c>
      <c r="D13" s="155"/>
      <c r="E13" s="3"/>
      <c r="F13" s="3"/>
      <c r="G13" s="3"/>
      <c r="H13" s="3"/>
      <c r="I13" s="3"/>
      <c r="J13" s="3"/>
    </row>
    <row r="14" spans="1:10" ht="16.5" thickBot="1" x14ac:dyDescent="0.3">
      <c r="A14" s="133" t="s">
        <v>13</v>
      </c>
      <c r="B14" s="134"/>
      <c r="C14" s="156" t="s">
        <v>14</v>
      </c>
      <c r="D14" s="157"/>
      <c r="E14" s="3"/>
      <c r="F14" s="3"/>
      <c r="G14" s="3"/>
      <c r="H14" s="3"/>
      <c r="I14" s="3"/>
      <c r="J14" s="3"/>
    </row>
    <row r="15" spans="1:10" ht="16.5" thickBot="1" x14ac:dyDescent="0.3">
      <c r="A15" s="1"/>
      <c r="B15" s="1"/>
      <c r="C15" s="1"/>
      <c r="D15" s="1"/>
      <c r="E15" s="3"/>
      <c r="F15" s="3"/>
      <c r="G15" s="3"/>
      <c r="H15" s="3"/>
      <c r="I15" s="3"/>
      <c r="J15" s="3"/>
    </row>
    <row r="16" spans="1:10" ht="16.5" thickBot="1" x14ac:dyDescent="0.3">
      <c r="A16" s="139" t="s">
        <v>15</v>
      </c>
      <c r="B16" s="140"/>
      <c r="C16" s="140"/>
      <c r="D16" s="141"/>
      <c r="E16" s="3"/>
      <c r="F16" s="3"/>
      <c r="G16" s="3"/>
      <c r="H16" s="3"/>
      <c r="I16" s="3"/>
      <c r="J16" s="3"/>
    </row>
    <row r="17" spans="1:10" ht="15.75" x14ac:dyDescent="0.25">
      <c r="A17" s="121" t="s">
        <v>16</v>
      </c>
      <c r="B17" s="122"/>
      <c r="C17" s="123"/>
      <c r="D17" s="124"/>
      <c r="E17" s="125" t="s">
        <v>17</v>
      </c>
      <c r="F17" s="126"/>
      <c r="G17" s="126"/>
      <c r="H17" s="126"/>
      <c r="I17" s="126"/>
      <c r="J17" s="126"/>
    </row>
    <row r="18" spans="1:10" ht="15.75" x14ac:dyDescent="0.25">
      <c r="A18" s="127" t="s">
        <v>18</v>
      </c>
      <c r="B18" s="128"/>
      <c r="C18" s="129" t="s">
        <v>19</v>
      </c>
      <c r="D18" s="130"/>
      <c r="E18" s="3"/>
      <c r="F18" s="3"/>
      <c r="G18" s="3"/>
      <c r="H18" s="3"/>
      <c r="I18" s="3"/>
      <c r="J18" s="3"/>
    </row>
    <row r="19" spans="1:10" ht="15.75" x14ac:dyDescent="0.25">
      <c r="A19" s="127" t="s">
        <v>20</v>
      </c>
      <c r="B19" s="128"/>
      <c r="C19" s="131">
        <v>45809</v>
      </c>
      <c r="D19" s="132"/>
      <c r="E19" s="3"/>
      <c r="F19" s="3"/>
      <c r="G19" s="3"/>
      <c r="H19" s="3"/>
      <c r="I19" s="3"/>
      <c r="J19" s="3"/>
    </row>
    <row r="20" spans="1:10" ht="16.5" thickBot="1" x14ac:dyDescent="0.3">
      <c r="A20" s="133" t="s">
        <v>21</v>
      </c>
      <c r="B20" s="134"/>
      <c r="C20" s="137" t="s">
        <v>22</v>
      </c>
      <c r="D20" s="138"/>
      <c r="E20" s="3"/>
      <c r="F20" s="3"/>
      <c r="G20" s="3"/>
      <c r="H20" s="3"/>
      <c r="I20" s="3"/>
      <c r="J20" s="3"/>
    </row>
    <row r="21" spans="1:10" ht="16.5" thickBot="1" x14ac:dyDescent="0.3">
      <c r="A21" s="133" t="s">
        <v>175</v>
      </c>
      <c r="B21" s="134"/>
      <c r="C21" s="135">
        <v>220</v>
      </c>
      <c r="D21" s="136"/>
      <c r="E21" s="3"/>
      <c r="F21" s="3"/>
      <c r="G21" s="3"/>
      <c r="H21" s="3"/>
      <c r="I21" s="3"/>
      <c r="J21" s="3"/>
    </row>
    <row r="22" spans="1:10" ht="16.5" thickBot="1" x14ac:dyDescent="0.3">
      <c r="A22" s="1"/>
      <c r="B22" s="1"/>
      <c r="C22" s="1"/>
      <c r="D22" s="1"/>
      <c r="E22" s="3"/>
      <c r="F22" s="3"/>
      <c r="G22" s="3"/>
      <c r="H22" s="3"/>
      <c r="I22" s="3"/>
      <c r="J22" s="3"/>
    </row>
    <row r="23" spans="1:10" ht="16.5" thickBot="1" x14ac:dyDescent="0.3">
      <c r="A23" s="90" t="s">
        <v>23</v>
      </c>
      <c r="B23" s="91"/>
      <c r="C23" s="91"/>
      <c r="D23" s="92"/>
      <c r="E23" s="3"/>
      <c r="F23" s="3"/>
      <c r="G23" s="3"/>
      <c r="H23" s="3"/>
      <c r="I23" s="3"/>
      <c r="J23" s="3"/>
    </row>
    <row r="24" spans="1:10" ht="16.5" thickBot="1" x14ac:dyDescent="0.3">
      <c r="A24" s="4">
        <v>1</v>
      </c>
      <c r="B24" s="5" t="s">
        <v>24</v>
      </c>
      <c r="C24" s="72" t="s">
        <v>25</v>
      </c>
      <c r="D24" s="5" t="s">
        <v>26</v>
      </c>
      <c r="E24" s="3"/>
      <c r="F24" s="3"/>
      <c r="G24" s="3"/>
      <c r="H24" s="3"/>
      <c r="I24" s="3"/>
      <c r="J24" s="3"/>
    </row>
    <row r="25" spans="1:10" ht="15.75" x14ac:dyDescent="0.25">
      <c r="A25" s="6" t="s">
        <v>27</v>
      </c>
      <c r="B25" s="76" t="s">
        <v>156</v>
      </c>
      <c r="C25" s="51">
        <v>1</v>
      </c>
      <c r="D25" s="52">
        <f>(C17*C21)*C25</f>
        <v>0</v>
      </c>
      <c r="E25" s="125" t="s">
        <v>169</v>
      </c>
      <c r="F25" s="126"/>
      <c r="G25" s="126"/>
      <c r="H25" s="126"/>
      <c r="I25" s="3"/>
      <c r="J25" s="3"/>
    </row>
    <row r="26" spans="1:10" ht="15.75" x14ac:dyDescent="0.25">
      <c r="A26" s="7" t="s">
        <v>28</v>
      </c>
      <c r="B26" s="8" t="s">
        <v>29</v>
      </c>
      <c r="C26" s="53"/>
      <c r="D26" s="54">
        <f>D25*C26</f>
        <v>0</v>
      </c>
      <c r="E26" s="3"/>
      <c r="F26" s="3"/>
      <c r="G26" s="3"/>
      <c r="H26" s="3"/>
      <c r="I26" s="3"/>
      <c r="J26" s="3"/>
    </row>
    <row r="27" spans="1:10" ht="15.75" x14ac:dyDescent="0.25">
      <c r="A27" s="7" t="s">
        <v>30</v>
      </c>
      <c r="B27" s="8" t="s">
        <v>31</v>
      </c>
      <c r="C27" s="53"/>
      <c r="D27" s="54">
        <f>D25*C27</f>
        <v>0</v>
      </c>
      <c r="E27" s="3"/>
      <c r="F27" s="3"/>
      <c r="G27" s="3"/>
      <c r="H27" s="3"/>
      <c r="I27" s="3"/>
      <c r="J27" s="3"/>
    </row>
    <row r="28" spans="1:10" ht="15.75" x14ac:dyDescent="0.25">
      <c r="A28" s="7" t="s">
        <v>32</v>
      </c>
      <c r="B28" s="8" t="s">
        <v>33</v>
      </c>
      <c r="C28" s="55"/>
      <c r="D28" s="54">
        <f>D25*C28</f>
        <v>0</v>
      </c>
      <c r="E28" s="3"/>
      <c r="F28" s="3"/>
      <c r="G28" s="3"/>
      <c r="H28" s="3"/>
      <c r="I28" s="3"/>
      <c r="J28" s="3"/>
    </row>
    <row r="29" spans="1:10" ht="15.75" x14ac:dyDescent="0.25">
      <c r="A29" s="7" t="s">
        <v>34</v>
      </c>
      <c r="B29" s="8" t="s">
        <v>35</v>
      </c>
      <c r="C29" s="55"/>
      <c r="D29" s="54">
        <f>D25*C29</f>
        <v>0</v>
      </c>
      <c r="E29" s="3"/>
      <c r="F29" s="3"/>
      <c r="G29" s="3"/>
      <c r="H29" s="3"/>
      <c r="I29" s="3"/>
      <c r="J29" s="3"/>
    </row>
    <row r="30" spans="1:10" ht="16.5" thickBot="1" x14ac:dyDescent="0.3">
      <c r="A30" s="12" t="s">
        <v>36</v>
      </c>
      <c r="B30" s="13" t="s">
        <v>161</v>
      </c>
      <c r="C30" s="56">
        <v>0.5</v>
      </c>
      <c r="D30" s="57">
        <f>((C17/2+C17)*15)</f>
        <v>0</v>
      </c>
      <c r="E30" s="125"/>
      <c r="F30" s="126"/>
      <c r="G30" s="126"/>
      <c r="H30" s="3"/>
      <c r="I30" s="3"/>
      <c r="J30" s="3"/>
    </row>
    <row r="31" spans="1:10" ht="16.5" thickBot="1" x14ac:dyDescent="0.3">
      <c r="A31" s="74" t="s">
        <v>53</v>
      </c>
      <c r="B31" s="77" t="s">
        <v>171</v>
      </c>
      <c r="C31" s="78"/>
      <c r="D31" s="79">
        <f>(D30/25)*5</f>
        <v>0</v>
      </c>
      <c r="E31" s="73"/>
      <c r="F31" s="73"/>
      <c r="G31" s="73"/>
      <c r="H31" s="3"/>
      <c r="I31" s="3"/>
      <c r="J31" s="3"/>
    </row>
    <row r="32" spans="1:10" ht="16.5" thickBot="1" x14ac:dyDescent="0.3">
      <c r="A32" s="88" t="s">
        <v>37</v>
      </c>
      <c r="B32" s="89"/>
      <c r="C32" s="9">
        <f>SUM(C25:C30)</f>
        <v>1.5</v>
      </c>
      <c r="D32" s="58">
        <f>SUM(D25:D31)</f>
        <v>0</v>
      </c>
      <c r="E32" s="3"/>
      <c r="F32" s="3"/>
      <c r="G32" s="3"/>
      <c r="H32" s="3"/>
      <c r="I32" s="3"/>
      <c r="J32" s="3"/>
    </row>
    <row r="33" spans="1:10" ht="16.5" thickBot="1" x14ac:dyDescent="0.3">
      <c r="A33" s="1"/>
      <c r="B33" s="1"/>
      <c r="C33" s="1"/>
      <c r="D33" s="1"/>
      <c r="E33" s="3"/>
      <c r="F33" s="3"/>
      <c r="G33" s="3"/>
      <c r="H33" s="3"/>
      <c r="I33" s="3"/>
      <c r="J33" s="3"/>
    </row>
    <row r="34" spans="1:10" ht="16.5" thickBot="1" x14ac:dyDescent="0.3">
      <c r="A34" s="90" t="s">
        <v>38</v>
      </c>
      <c r="B34" s="91"/>
      <c r="C34" s="91"/>
      <c r="D34" s="92"/>
      <c r="E34" s="3"/>
      <c r="F34" s="3"/>
      <c r="G34" s="3"/>
      <c r="H34" s="3"/>
      <c r="I34" s="3"/>
      <c r="J34" s="3"/>
    </row>
    <row r="35" spans="1:10" ht="16.5" thickBot="1" x14ac:dyDescent="0.3">
      <c r="A35" s="90" t="s">
        <v>177</v>
      </c>
      <c r="B35" s="91"/>
      <c r="C35" s="91"/>
      <c r="D35" s="92"/>
      <c r="E35" s="3"/>
      <c r="F35" s="3"/>
      <c r="G35" s="3"/>
      <c r="H35" s="3"/>
      <c r="I35" s="3"/>
      <c r="J35" s="3"/>
    </row>
    <row r="36" spans="1:10" ht="16.5" thickBot="1" x14ac:dyDescent="0.3">
      <c r="A36" s="4" t="s">
        <v>40</v>
      </c>
      <c r="B36" s="5" t="s">
        <v>176</v>
      </c>
      <c r="C36" s="5" t="s">
        <v>25</v>
      </c>
      <c r="D36" s="5" t="s">
        <v>26</v>
      </c>
      <c r="E36" s="3"/>
      <c r="F36" s="3"/>
      <c r="G36" s="3"/>
      <c r="H36" s="3"/>
      <c r="I36" s="3"/>
      <c r="J36" s="3"/>
    </row>
    <row r="37" spans="1:10" ht="15.75" x14ac:dyDescent="0.25">
      <c r="A37" s="6" t="s">
        <v>27</v>
      </c>
      <c r="B37" s="76" t="s">
        <v>42</v>
      </c>
      <c r="C37" s="10">
        <f>1/12</f>
        <v>8.3333333333333329E-2</v>
      </c>
      <c r="D37" s="11">
        <f>C37*D32</f>
        <v>0</v>
      </c>
      <c r="E37" s="3"/>
      <c r="F37" s="3"/>
      <c r="G37" s="3"/>
      <c r="H37" s="3"/>
      <c r="I37" s="3"/>
      <c r="J37" s="3"/>
    </row>
    <row r="38" spans="1:10" ht="16.5" thickBot="1" x14ac:dyDescent="0.3">
      <c r="A38" s="12" t="s">
        <v>28</v>
      </c>
      <c r="B38" s="13" t="s">
        <v>43</v>
      </c>
      <c r="C38" s="14">
        <v>2.7799999999999998E-2</v>
      </c>
      <c r="D38" s="15">
        <f>C38*D32</f>
        <v>0</v>
      </c>
      <c r="E38" s="3"/>
      <c r="F38" s="3"/>
      <c r="G38" s="3"/>
      <c r="H38" s="3"/>
      <c r="I38" s="3"/>
      <c r="J38" s="3"/>
    </row>
    <row r="39" spans="1:10" ht="16.5" thickBot="1" x14ac:dyDescent="0.3">
      <c r="A39" s="88" t="s">
        <v>37</v>
      </c>
      <c r="B39" s="89"/>
      <c r="C39" s="9">
        <f>SUM(C37:C38)</f>
        <v>0.11113333333333333</v>
      </c>
      <c r="D39" s="16">
        <f>SUM(D37:D38)</f>
        <v>0</v>
      </c>
      <c r="E39" s="3"/>
      <c r="F39" s="3"/>
      <c r="G39" s="3"/>
      <c r="H39" s="3"/>
      <c r="I39" s="3"/>
      <c r="J39" s="3"/>
    </row>
    <row r="40" spans="1:10" ht="16.5" thickBot="1" x14ac:dyDescent="0.3">
      <c r="A40" s="1"/>
      <c r="B40" s="1"/>
      <c r="C40" s="1"/>
      <c r="D40" s="1"/>
      <c r="E40" s="3"/>
      <c r="F40" s="3"/>
      <c r="G40" s="3"/>
      <c r="H40" s="3"/>
      <c r="I40" s="3"/>
      <c r="J40" s="3"/>
    </row>
    <row r="41" spans="1:10" ht="16.5" thickBot="1" x14ac:dyDescent="0.3">
      <c r="A41" s="116" t="s">
        <v>44</v>
      </c>
      <c r="B41" s="117"/>
      <c r="C41" s="117"/>
      <c r="D41" s="118"/>
      <c r="E41" s="3"/>
      <c r="F41" s="3"/>
      <c r="G41" s="3"/>
      <c r="H41" s="3"/>
      <c r="I41" s="3"/>
      <c r="J41" s="3"/>
    </row>
    <row r="42" spans="1:10" ht="16.5" thickBot="1" x14ac:dyDescent="0.3">
      <c r="A42" s="119" t="s">
        <v>45</v>
      </c>
      <c r="B42" s="120"/>
      <c r="C42" s="17"/>
      <c r="D42" s="18">
        <f>D32+D39</f>
        <v>0</v>
      </c>
      <c r="E42" s="3"/>
      <c r="F42" s="3"/>
      <c r="G42" s="3"/>
      <c r="H42" s="3"/>
      <c r="I42" s="3"/>
      <c r="J42" s="3"/>
    </row>
    <row r="43" spans="1:10" ht="16.5" thickBot="1" x14ac:dyDescent="0.3">
      <c r="A43" s="19" t="s">
        <v>46</v>
      </c>
      <c r="B43" s="21" t="s">
        <v>47</v>
      </c>
      <c r="C43" s="21" t="s">
        <v>25</v>
      </c>
      <c r="D43" s="21" t="s">
        <v>26</v>
      </c>
      <c r="E43" s="3"/>
      <c r="F43" s="3"/>
      <c r="G43" s="3"/>
      <c r="H43" s="3"/>
      <c r="I43" s="3"/>
      <c r="J43" s="3"/>
    </row>
    <row r="44" spans="1:10" ht="16.5" thickBot="1" x14ac:dyDescent="0.3">
      <c r="A44" s="22" t="s">
        <v>27</v>
      </c>
      <c r="B44" s="23" t="s">
        <v>48</v>
      </c>
      <c r="C44" s="65">
        <v>0.2</v>
      </c>
      <c r="D44" s="25">
        <f>C44*D42</f>
        <v>0</v>
      </c>
      <c r="E44" s="3"/>
      <c r="F44" s="3"/>
      <c r="G44" s="3"/>
      <c r="H44" s="3"/>
      <c r="I44" s="3"/>
      <c r="J44" s="3"/>
    </row>
    <row r="45" spans="1:10" ht="16.5" thickBot="1" x14ac:dyDescent="0.3">
      <c r="A45" s="22" t="s">
        <v>28</v>
      </c>
      <c r="B45" s="23" t="s">
        <v>49</v>
      </c>
      <c r="C45" s="65">
        <v>2.5000000000000001E-2</v>
      </c>
      <c r="D45" s="25">
        <f>C45*D42</f>
        <v>0</v>
      </c>
      <c r="E45" s="3"/>
      <c r="F45" s="3"/>
      <c r="G45" s="3"/>
      <c r="H45" s="3"/>
      <c r="I45" s="3"/>
      <c r="J45" s="3"/>
    </row>
    <row r="46" spans="1:10" ht="16.5" thickBot="1" x14ac:dyDescent="0.3">
      <c r="A46" s="22" t="s">
        <v>30</v>
      </c>
      <c r="B46" s="27" t="s">
        <v>163</v>
      </c>
      <c r="C46" s="65">
        <v>0.05</v>
      </c>
      <c r="D46" s="25">
        <f>C46*D42</f>
        <v>0</v>
      </c>
      <c r="E46" s="3"/>
      <c r="F46" s="3"/>
      <c r="G46" s="3"/>
      <c r="H46" s="3"/>
      <c r="I46" s="3"/>
      <c r="J46" s="3"/>
    </row>
    <row r="47" spans="1:10" ht="16.5" thickBot="1" x14ac:dyDescent="0.3">
      <c r="A47" s="22" t="s">
        <v>32</v>
      </c>
      <c r="B47" s="23" t="s">
        <v>50</v>
      </c>
      <c r="C47" s="65">
        <v>1.4999999999999999E-2</v>
      </c>
      <c r="D47" s="25">
        <f>C47*D42</f>
        <v>0</v>
      </c>
      <c r="E47" s="3"/>
      <c r="F47" s="3"/>
      <c r="G47" s="3"/>
      <c r="H47" s="3"/>
      <c r="I47" s="3"/>
      <c r="J47" s="3"/>
    </row>
    <row r="48" spans="1:10" ht="16.5" thickBot="1" x14ac:dyDescent="0.3">
      <c r="A48" s="22" t="s">
        <v>34</v>
      </c>
      <c r="B48" s="23" t="s">
        <v>51</v>
      </c>
      <c r="C48" s="65">
        <v>0.01</v>
      </c>
      <c r="D48" s="25">
        <f>C48*D42</f>
        <v>0</v>
      </c>
      <c r="E48" s="3"/>
      <c r="F48" s="3"/>
      <c r="G48" s="3"/>
      <c r="H48" s="3"/>
      <c r="I48" s="3"/>
      <c r="J48" s="3"/>
    </row>
    <row r="49" spans="1:17" ht="16.5" thickBot="1" x14ac:dyDescent="0.3">
      <c r="A49" s="22" t="s">
        <v>36</v>
      </c>
      <c r="B49" s="23" t="s">
        <v>52</v>
      </c>
      <c r="C49" s="65">
        <v>6.0000000000000001E-3</v>
      </c>
      <c r="D49" s="25">
        <f>C49*D42</f>
        <v>0</v>
      </c>
      <c r="E49" s="3"/>
      <c r="F49" s="3"/>
      <c r="G49" s="3"/>
      <c r="H49" s="3"/>
      <c r="I49" s="3"/>
      <c r="J49" s="3"/>
    </row>
    <row r="50" spans="1:17" ht="16.5" thickBot="1" x14ac:dyDescent="0.3">
      <c r="A50" s="22" t="s">
        <v>53</v>
      </c>
      <c r="B50" s="26" t="s">
        <v>54</v>
      </c>
      <c r="C50" s="65">
        <v>2E-3</v>
      </c>
      <c r="D50" s="25">
        <f>C50*D42</f>
        <v>0</v>
      </c>
      <c r="E50" s="3"/>
      <c r="F50" s="3"/>
      <c r="G50" s="3"/>
      <c r="H50" s="3"/>
      <c r="I50" s="3"/>
      <c r="J50" s="3"/>
    </row>
    <row r="51" spans="1:17" ht="16.5" thickBot="1" x14ac:dyDescent="0.3">
      <c r="A51" s="22" t="s">
        <v>55</v>
      </c>
      <c r="B51" s="26" t="s">
        <v>56</v>
      </c>
      <c r="C51" s="65">
        <v>0.08</v>
      </c>
      <c r="D51" s="25">
        <f>C51*D42</f>
        <v>0</v>
      </c>
      <c r="E51" s="3"/>
      <c r="F51" s="3"/>
      <c r="G51" s="3"/>
      <c r="H51" s="3"/>
      <c r="I51" s="3"/>
      <c r="J51" s="3"/>
    </row>
    <row r="52" spans="1:17" ht="16.5" thickBot="1" x14ac:dyDescent="0.3">
      <c r="A52" s="88" t="s">
        <v>57</v>
      </c>
      <c r="B52" s="89"/>
      <c r="C52" s="9">
        <f>C44+C45+C47+C48+C49+C50+C51+C46</f>
        <v>0.38800000000000001</v>
      </c>
      <c r="D52" s="28">
        <f>SUM(D44:D51)</f>
        <v>0</v>
      </c>
      <c r="E52" s="3"/>
      <c r="F52" s="3"/>
      <c r="G52" s="3"/>
      <c r="H52" s="3"/>
      <c r="I52" s="3"/>
      <c r="J52" s="3"/>
    </row>
    <row r="53" spans="1:17" ht="16.5" thickBot="1" x14ac:dyDescent="0.3">
      <c r="A53" s="1"/>
      <c r="B53" s="1"/>
      <c r="C53" s="1"/>
      <c r="D53" s="1"/>
      <c r="E53" s="3"/>
      <c r="F53" s="3"/>
      <c r="G53" s="3"/>
      <c r="H53" s="3"/>
      <c r="I53" s="3"/>
      <c r="J53" s="3"/>
    </row>
    <row r="54" spans="1:17" ht="16.5" thickBot="1" x14ac:dyDescent="0.3">
      <c r="A54" s="90" t="s">
        <v>58</v>
      </c>
      <c r="B54" s="91"/>
      <c r="C54" s="91"/>
      <c r="D54" s="92"/>
      <c r="E54" s="3"/>
      <c r="F54" s="3"/>
      <c r="G54" s="3"/>
      <c r="H54" s="3"/>
      <c r="I54" s="3"/>
      <c r="J54" s="3"/>
    </row>
    <row r="55" spans="1:17" ht="16.5" thickBot="1" x14ac:dyDescent="0.3">
      <c r="A55" s="4" t="s">
        <v>59</v>
      </c>
      <c r="B55" s="5" t="s">
        <v>60</v>
      </c>
      <c r="C55" s="5" t="s">
        <v>25</v>
      </c>
      <c r="D55" s="5" t="s">
        <v>26</v>
      </c>
      <c r="E55" s="3"/>
      <c r="F55" s="3"/>
      <c r="G55" s="3"/>
      <c r="H55" s="3"/>
      <c r="I55" s="3"/>
      <c r="J55" s="3"/>
    </row>
    <row r="56" spans="1:17" ht="16.5" thickBot="1" x14ac:dyDescent="0.3">
      <c r="A56" s="22" t="s">
        <v>27</v>
      </c>
      <c r="B56" s="26" t="s">
        <v>61</v>
      </c>
      <c r="C56" s="24"/>
      <c r="D56" s="66"/>
      <c r="E56" s="100" t="s">
        <v>62</v>
      </c>
      <c r="F56" s="101"/>
      <c r="G56" s="101"/>
      <c r="H56" s="101"/>
      <c r="I56" s="101"/>
      <c r="J56" s="101"/>
      <c r="K56" s="101"/>
      <c r="L56" s="101"/>
    </row>
    <row r="57" spans="1:17" ht="16.5" thickBot="1" x14ac:dyDescent="0.3">
      <c r="A57" s="22" t="s">
        <v>28</v>
      </c>
      <c r="B57" s="23" t="s">
        <v>63</v>
      </c>
      <c r="C57" s="24"/>
      <c r="D57" s="66"/>
      <c r="E57" s="1" t="s">
        <v>159</v>
      </c>
    </row>
    <row r="58" spans="1:17" ht="16.5" thickBot="1" x14ac:dyDescent="0.3">
      <c r="A58" s="22" t="s">
        <v>30</v>
      </c>
      <c r="B58" s="26" t="s">
        <v>64</v>
      </c>
      <c r="C58" s="26"/>
      <c r="D58" s="66"/>
      <c r="E58" s="1" t="s">
        <v>167</v>
      </c>
      <c r="L58" s="3"/>
    </row>
    <row r="59" spans="1:17" ht="16.5" thickBot="1" x14ac:dyDescent="0.3">
      <c r="A59" s="81" t="s">
        <v>32</v>
      </c>
      <c r="B59" s="23" t="s">
        <v>65</v>
      </c>
      <c r="C59" s="26"/>
      <c r="D59" s="66"/>
      <c r="E59" s="100" t="s">
        <v>170</v>
      </c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</row>
    <row r="60" spans="1:17" ht="16.5" thickBot="1" x14ac:dyDescent="0.3">
      <c r="A60" s="82" t="s">
        <v>34</v>
      </c>
      <c r="B60" s="83" t="s">
        <v>66</v>
      </c>
      <c r="C60" s="26"/>
      <c r="D60" s="66"/>
      <c r="E60" s="3"/>
      <c r="F60" s="3"/>
      <c r="G60" s="3"/>
      <c r="H60" s="3"/>
      <c r="I60" s="3"/>
      <c r="J60" s="3"/>
    </row>
    <row r="61" spans="1:17" ht="16.5" thickBot="1" x14ac:dyDescent="0.3">
      <c r="A61" s="111" t="s">
        <v>37</v>
      </c>
      <c r="B61" s="112"/>
      <c r="C61" s="9">
        <f>SUM(C56:C58)</f>
        <v>0</v>
      </c>
      <c r="D61" s="28">
        <f>SUM(D56:D59)</f>
        <v>0</v>
      </c>
      <c r="E61" s="3"/>
      <c r="F61" s="3"/>
      <c r="G61" s="3"/>
      <c r="H61" s="3"/>
      <c r="I61" s="3"/>
      <c r="J61" s="3"/>
    </row>
    <row r="62" spans="1:17" ht="16.5" thickBot="1" x14ac:dyDescent="0.3">
      <c r="A62" s="1"/>
      <c r="B62" s="1"/>
      <c r="C62" s="1"/>
      <c r="D62" s="1"/>
      <c r="E62" s="3"/>
      <c r="F62" s="3"/>
      <c r="G62" s="3"/>
      <c r="H62" s="3"/>
      <c r="I62" s="3"/>
      <c r="J62" s="3"/>
    </row>
    <row r="63" spans="1:17" ht="16.5" thickBot="1" x14ac:dyDescent="0.3">
      <c r="A63" s="90" t="s">
        <v>67</v>
      </c>
      <c r="B63" s="91"/>
      <c r="C63" s="91"/>
      <c r="D63" s="92"/>
      <c r="E63" s="3"/>
      <c r="F63" s="3"/>
      <c r="G63" s="3"/>
      <c r="H63" s="3"/>
      <c r="I63" s="3"/>
      <c r="J63" s="3"/>
    </row>
    <row r="64" spans="1:17" ht="16.5" thickBot="1" x14ac:dyDescent="0.3">
      <c r="A64" s="4">
        <v>2</v>
      </c>
      <c r="B64" s="72" t="s">
        <v>68</v>
      </c>
      <c r="C64" s="5" t="s">
        <v>25</v>
      </c>
      <c r="D64" s="5" t="s">
        <v>26</v>
      </c>
      <c r="E64" s="3"/>
      <c r="F64" s="3"/>
      <c r="G64" s="3"/>
      <c r="H64" s="3"/>
      <c r="I64" s="3"/>
      <c r="J64" s="3"/>
    </row>
    <row r="65" spans="1:12" ht="16.5" thickBot="1" x14ac:dyDescent="0.3">
      <c r="A65" s="22" t="s">
        <v>40</v>
      </c>
      <c r="B65" s="23" t="s">
        <v>176</v>
      </c>
      <c r="C65" s="24">
        <f>C39</f>
        <v>0.11113333333333333</v>
      </c>
      <c r="D65" s="25">
        <f>D39</f>
        <v>0</v>
      </c>
      <c r="E65" s="3"/>
      <c r="F65" s="3"/>
      <c r="G65" s="3"/>
      <c r="H65" s="3"/>
      <c r="I65" s="3"/>
      <c r="J65" s="3"/>
    </row>
    <row r="66" spans="1:12" ht="16.5" thickBot="1" x14ac:dyDescent="0.3">
      <c r="A66" s="22" t="s">
        <v>46</v>
      </c>
      <c r="B66" s="23" t="s">
        <v>47</v>
      </c>
      <c r="C66" s="24">
        <f>C52</f>
        <v>0.38800000000000001</v>
      </c>
      <c r="D66" s="25">
        <f>D52</f>
        <v>0</v>
      </c>
      <c r="E66" s="3"/>
      <c r="F66" s="3"/>
      <c r="G66" s="3"/>
      <c r="H66" s="3"/>
      <c r="I66" s="3"/>
      <c r="J66" s="3"/>
    </row>
    <row r="67" spans="1:12" ht="16.5" thickBot="1" x14ac:dyDescent="0.3">
      <c r="A67" s="22" t="s">
        <v>59</v>
      </c>
      <c r="B67" s="23" t="s">
        <v>60</v>
      </c>
      <c r="C67" s="61">
        <f>C61</f>
        <v>0</v>
      </c>
      <c r="D67" s="25">
        <f>D61</f>
        <v>0</v>
      </c>
      <c r="E67" s="3"/>
      <c r="F67" s="3"/>
      <c r="G67" s="3"/>
      <c r="H67" s="3"/>
      <c r="I67" s="3"/>
      <c r="J67" s="3"/>
    </row>
    <row r="68" spans="1:12" ht="16.5" thickBot="1" x14ac:dyDescent="0.3">
      <c r="A68" s="88" t="s">
        <v>37</v>
      </c>
      <c r="B68" s="89"/>
      <c r="C68" s="62">
        <f>SUM(C65:C67)</f>
        <v>0.49913333333333332</v>
      </c>
      <c r="D68" s="28">
        <f>SUM(D65:D67)</f>
        <v>0</v>
      </c>
      <c r="E68" s="3"/>
      <c r="F68" s="3"/>
      <c r="G68" s="3"/>
      <c r="H68" s="3"/>
      <c r="I68" s="3"/>
      <c r="J68" s="3"/>
    </row>
    <row r="69" spans="1:12" ht="16.5" thickBot="1" x14ac:dyDescent="0.3">
      <c r="A69" s="29"/>
      <c r="B69" s="1"/>
      <c r="C69" s="1"/>
      <c r="D69" s="1"/>
      <c r="E69" s="3"/>
      <c r="F69" s="3"/>
      <c r="G69" s="3"/>
      <c r="H69" s="3"/>
      <c r="I69" s="3"/>
      <c r="J69" s="3"/>
    </row>
    <row r="70" spans="1:12" ht="16.5" thickBot="1" x14ac:dyDescent="0.3">
      <c r="A70" s="90" t="s">
        <v>69</v>
      </c>
      <c r="B70" s="91"/>
      <c r="C70" s="91"/>
      <c r="D70" s="92"/>
      <c r="E70" s="3"/>
      <c r="F70" s="3"/>
      <c r="G70" s="3"/>
      <c r="H70" s="3"/>
      <c r="I70" s="3"/>
      <c r="J70" s="3"/>
    </row>
    <row r="71" spans="1:12" ht="16.5" thickBot="1" x14ac:dyDescent="0.3">
      <c r="A71" s="30" t="s">
        <v>70</v>
      </c>
      <c r="B71" s="17"/>
      <c r="C71" s="17"/>
      <c r="D71" s="18">
        <f>D32+D39</f>
        <v>0</v>
      </c>
      <c r="E71" s="3"/>
      <c r="F71" s="3"/>
      <c r="G71" s="3"/>
      <c r="H71" s="3"/>
      <c r="I71" s="3"/>
      <c r="J71" s="3"/>
    </row>
    <row r="72" spans="1:12" ht="16.5" thickBot="1" x14ac:dyDescent="0.3">
      <c r="A72" s="19">
        <v>3</v>
      </c>
      <c r="B72" s="21" t="s">
        <v>71</v>
      </c>
      <c r="C72" s="21" t="s">
        <v>25</v>
      </c>
      <c r="D72" s="21" t="s">
        <v>26</v>
      </c>
      <c r="E72" s="3"/>
      <c r="F72" s="3"/>
      <c r="G72" s="3"/>
      <c r="H72" s="3"/>
      <c r="I72" s="3"/>
      <c r="J72" s="3"/>
    </row>
    <row r="73" spans="1:12" ht="16.5" thickBot="1" x14ac:dyDescent="0.3">
      <c r="A73" s="22" t="s">
        <v>27</v>
      </c>
      <c r="B73" s="31" t="s">
        <v>72</v>
      </c>
      <c r="C73" s="24">
        <v>4.1999999999999997E-3</v>
      </c>
      <c r="D73" s="25">
        <f>C73*D71</f>
        <v>0</v>
      </c>
      <c r="E73" s="100" t="s">
        <v>73</v>
      </c>
      <c r="F73" s="101"/>
      <c r="G73" s="101"/>
      <c r="H73" s="101"/>
      <c r="I73" s="101"/>
      <c r="J73" s="101"/>
      <c r="K73" s="101"/>
      <c r="L73" s="101"/>
    </row>
    <row r="74" spans="1:12" ht="16.5" thickBot="1" x14ac:dyDescent="0.3">
      <c r="A74" s="22" t="s">
        <v>28</v>
      </c>
      <c r="B74" s="32" t="s">
        <v>74</v>
      </c>
      <c r="C74" s="24">
        <v>2.9999999999999997E-4</v>
      </c>
      <c r="D74" s="25">
        <f>C74*D71</f>
        <v>0</v>
      </c>
      <c r="E74" s="3"/>
      <c r="F74" s="3"/>
      <c r="G74" s="3"/>
      <c r="H74" s="3"/>
      <c r="I74" s="3"/>
      <c r="J74" s="3"/>
    </row>
    <row r="75" spans="1:12" ht="16.5" thickBot="1" x14ac:dyDescent="0.3">
      <c r="A75" s="22" t="s">
        <v>30</v>
      </c>
      <c r="B75" s="32" t="s">
        <v>75</v>
      </c>
      <c r="C75" s="24">
        <v>1.4999999999999999E-4</v>
      </c>
      <c r="D75" s="25">
        <f>C75*D71</f>
        <v>0</v>
      </c>
      <c r="E75" s="3"/>
      <c r="F75" s="3"/>
      <c r="G75" s="3"/>
      <c r="H75" s="3"/>
      <c r="I75" s="3"/>
      <c r="J75" s="3"/>
    </row>
    <row r="76" spans="1:12" ht="16.5" thickBot="1" x14ac:dyDescent="0.3">
      <c r="A76" s="22" t="s">
        <v>32</v>
      </c>
      <c r="B76" s="32" t="s">
        <v>76</v>
      </c>
      <c r="C76" s="24">
        <v>1.9400000000000001E-2</v>
      </c>
      <c r="D76" s="25">
        <f>C76*D71</f>
        <v>0</v>
      </c>
      <c r="E76" s="100" t="s">
        <v>73</v>
      </c>
      <c r="F76" s="101"/>
      <c r="G76" s="101"/>
      <c r="H76" s="101"/>
      <c r="I76" s="101"/>
      <c r="J76" s="101"/>
      <c r="K76" s="101"/>
      <c r="L76" s="101"/>
    </row>
    <row r="77" spans="1:12" ht="32.25" thickBot="1" x14ac:dyDescent="0.3">
      <c r="A77" s="84" t="s">
        <v>34</v>
      </c>
      <c r="B77" s="85" t="s">
        <v>77</v>
      </c>
      <c r="C77" s="86">
        <v>7.7000000000000002E-3</v>
      </c>
      <c r="D77" s="25">
        <f>C77*D71</f>
        <v>0</v>
      </c>
      <c r="E77" s="3"/>
      <c r="F77" s="3"/>
      <c r="G77" s="3"/>
      <c r="H77" s="3"/>
      <c r="I77" s="3"/>
      <c r="J77" s="3"/>
    </row>
    <row r="78" spans="1:12" ht="16.5" thickBot="1" x14ac:dyDescent="0.3">
      <c r="A78" s="22" t="s">
        <v>36</v>
      </c>
      <c r="B78" s="32" t="s">
        <v>78</v>
      </c>
      <c r="C78" s="24">
        <v>8.0000000000000004E-4</v>
      </c>
      <c r="D78" s="25">
        <f>C78*D71</f>
        <v>0</v>
      </c>
      <c r="E78" s="3"/>
      <c r="F78" s="3"/>
      <c r="G78" s="3"/>
      <c r="H78" s="3"/>
      <c r="I78" s="3"/>
      <c r="J78" s="3"/>
    </row>
    <row r="79" spans="1:12" ht="16.5" thickBot="1" x14ac:dyDescent="0.3">
      <c r="A79" s="88" t="s">
        <v>37</v>
      </c>
      <c r="B79" s="89"/>
      <c r="C79" s="9">
        <f>SUM(C73:C78)</f>
        <v>3.2550000000000003E-2</v>
      </c>
      <c r="D79" s="28">
        <f>SUM(D73:D78)</f>
        <v>0</v>
      </c>
      <c r="E79" s="3"/>
      <c r="F79" s="3"/>
      <c r="G79" s="3"/>
      <c r="H79" s="3"/>
      <c r="I79" s="3"/>
      <c r="J79" s="3"/>
    </row>
    <row r="80" spans="1:12" ht="16.5" thickBot="1" x14ac:dyDescent="0.3">
      <c r="A80" s="1"/>
      <c r="B80" s="1"/>
      <c r="C80" s="1"/>
      <c r="D80" s="1"/>
      <c r="E80" s="3"/>
      <c r="F80" s="3"/>
      <c r="G80" s="3"/>
      <c r="H80" s="3"/>
      <c r="I80" s="3"/>
      <c r="J80" s="3"/>
    </row>
    <row r="81" spans="1:10" ht="16.5" thickBot="1" x14ac:dyDescent="0.3">
      <c r="A81" s="90" t="s">
        <v>79</v>
      </c>
      <c r="B81" s="91"/>
      <c r="C81" s="91"/>
      <c r="D81" s="92"/>
      <c r="E81" s="3"/>
      <c r="F81" s="3"/>
      <c r="G81" s="3"/>
      <c r="H81" s="3"/>
      <c r="I81" s="3"/>
      <c r="J81" s="3"/>
    </row>
    <row r="82" spans="1:10" ht="16.5" thickBot="1" x14ac:dyDescent="0.3">
      <c r="A82" s="113" t="s">
        <v>80</v>
      </c>
      <c r="B82" s="114"/>
      <c r="C82" s="114"/>
      <c r="D82" s="115"/>
      <c r="E82" s="3"/>
      <c r="F82" s="3"/>
      <c r="G82" s="3"/>
      <c r="H82" s="3"/>
      <c r="I82" s="3"/>
      <c r="J82" s="3"/>
    </row>
    <row r="83" spans="1:10" ht="16.5" thickBot="1" x14ac:dyDescent="0.3">
      <c r="A83" s="33" t="s">
        <v>81</v>
      </c>
      <c r="B83" s="17"/>
      <c r="C83" s="17"/>
      <c r="D83" s="18">
        <f>D32+D39</f>
        <v>0</v>
      </c>
      <c r="E83" s="3"/>
      <c r="F83" s="3"/>
      <c r="G83" s="3"/>
      <c r="H83" s="3"/>
      <c r="I83" s="3"/>
      <c r="J83" s="3"/>
    </row>
    <row r="84" spans="1:10" ht="16.5" thickBot="1" x14ac:dyDescent="0.3">
      <c r="A84" s="19" t="s">
        <v>82</v>
      </c>
      <c r="B84" s="21" t="s">
        <v>83</v>
      </c>
      <c r="C84" s="21" t="s">
        <v>25</v>
      </c>
      <c r="D84" s="21" t="s">
        <v>26</v>
      </c>
      <c r="E84" s="3"/>
      <c r="F84" s="3"/>
      <c r="G84" s="3"/>
      <c r="H84" s="3"/>
      <c r="I84" s="3"/>
      <c r="J84" s="3"/>
    </row>
    <row r="85" spans="1:10" ht="16.5" thickBot="1" x14ac:dyDescent="0.3">
      <c r="A85" s="22" t="s">
        <v>27</v>
      </c>
      <c r="B85" s="26" t="s">
        <v>84</v>
      </c>
      <c r="C85" s="24"/>
      <c r="D85" s="25">
        <f>C85*D83</f>
        <v>0</v>
      </c>
      <c r="E85" s="3"/>
      <c r="F85" s="3"/>
      <c r="G85" s="3"/>
      <c r="H85" s="3"/>
      <c r="I85" s="3"/>
      <c r="J85" s="3"/>
    </row>
    <row r="86" spans="1:10" ht="16.5" thickBot="1" x14ac:dyDescent="0.3">
      <c r="A86" s="22" t="s">
        <v>28</v>
      </c>
      <c r="B86" s="23" t="s">
        <v>83</v>
      </c>
      <c r="C86" s="24">
        <v>2.8E-3</v>
      </c>
      <c r="D86" s="25">
        <f>C86*D83</f>
        <v>0</v>
      </c>
      <c r="E86" s="100" t="s">
        <v>85</v>
      </c>
      <c r="F86" s="101"/>
      <c r="G86" s="101"/>
      <c r="H86" s="101"/>
      <c r="I86" s="101"/>
      <c r="J86" s="3"/>
    </row>
    <row r="87" spans="1:10" ht="16.5" thickBot="1" x14ac:dyDescent="0.3">
      <c r="A87" s="22" t="s">
        <v>30</v>
      </c>
      <c r="B87" s="23" t="s">
        <v>86</v>
      </c>
      <c r="C87" s="24">
        <v>8.0000000000000004E-4</v>
      </c>
      <c r="D87" s="25">
        <f>C87*D83</f>
        <v>0</v>
      </c>
      <c r="E87" s="100" t="s">
        <v>85</v>
      </c>
      <c r="F87" s="101"/>
      <c r="G87" s="101"/>
      <c r="H87" s="101"/>
      <c r="I87" s="101"/>
      <c r="J87" s="3"/>
    </row>
    <row r="88" spans="1:10" ht="16.5" thickBot="1" x14ac:dyDescent="0.3">
      <c r="A88" s="22" t="s">
        <v>32</v>
      </c>
      <c r="B88" s="23" t="s">
        <v>87</v>
      </c>
      <c r="C88" s="24">
        <v>2E-3</v>
      </c>
      <c r="D88" s="25">
        <f>C88*D83</f>
        <v>0</v>
      </c>
      <c r="E88" s="100" t="s">
        <v>172</v>
      </c>
      <c r="F88" s="101"/>
      <c r="G88" s="101"/>
      <c r="H88" s="101"/>
      <c r="I88" s="101"/>
      <c r="J88" s="3"/>
    </row>
    <row r="89" spans="1:10" ht="16.5" thickBot="1" x14ac:dyDescent="0.3">
      <c r="A89" s="22" t="s">
        <v>34</v>
      </c>
      <c r="B89" s="23" t="s">
        <v>88</v>
      </c>
      <c r="C89" s="24">
        <v>5.5000000000000003E-4</v>
      </c>
      <c r="D89" s="25">
        <f>C89*D83</f>
        <v>0</v>
      </c>
      <c r="E89" s="100" t="s">
        <v>85</v>
      </c>
      <c r="F89" s="101"/>
      <c r="G89" s="101"/>
      <c r="H89" s="101"/>
      <c r="I89" s="101"/>
      <c r="J89" s="3"/>
    </row>
    <row r="90" spans="1:10" ht="16.5" thickBot="1" x14ac:dyDescent="0.3">
      <c r="A90" s="22" t="s">
        <v>36</v>
      </c>
      <c r="B90" s="23" t="s">
        <v>89</v>
      </c>
      <c r="C90" s="24"/>
      <c r="D90" s="25"/>
      <c r="E90" s="3"/>
      <c r="F90" s="3"/>
      <c r="G90" s="3"/>
      <c r="H90" s="3"/>
      <c r="I90" s="3"/>
      <c r="J90" s="3"/>
    </row>
    <row r="91" spans="1:10" ht="16.5" thickBot="1" x14ac:dyDescent="0.3">
      <c r="A91" s="88" t="s">
        <v>57</v>
      </c>
      <c r="B91" s="89"/>
      <c r="C91" s="9">
        <f>SUM(C85:C90)</f>
        <v>6.1500000000000001E-3</v>
      </c>
      <c r="D91" s="28">
        <f>SUM(D85:D90)</f>
        <v>0</v>
      </c>
      <c r="E91" s="3"/>
      <c r="F91" s="3"/>
      <c r="G91" s="3"/>
      <c r="H91" s="3"/>
      <c r="I91" s="3"/>
      <c r="J91" s="3"/>
    </row>
    <row r="92" spans="1:10" ht="16.5" thickBot="1" x14ac:dyDescent="0.3">
      <c r="A92" s="1"/>
      <c r="B92" s="1"/>
      <c r="C92" s="1"/>
      <c r="D92" s="1"/>
      <c r="E92" s="3"/>
      <c r="F92" s="3"/>
      <c r="G92" s="3"/>
      <c r="H92" s="3"/>
      <c r="I92" s="3"/>
      <c r="J92" s="3"/>
    </row>
    <row r="93" spans="1:10" ht="16.5" thickBot="1" x14ac:dyDescent="0.3">
      <c r="A93" s="90" t="s">
        <v>90</v>
      </c>
      <c r="B93" s="91"/>
      <c r="C93" s="91"/>
      <c r="D93" s="92"/>
      <c r="E93" s="3"/>
      <c r="F93" s="3"/>
      <c r="G93" s="3"/>
      <c r="H93" s="3"/>
      <c r="I93" s="3"/>
      <c r="J93" s="3"/>
    </row>
    <row r="94" spans="1:10" ht="16.5" thickBot="1" x14ac:dyDescent="0.3">
      <c r="A94" s="4" t="s">
        <v>91</v>
      </c>
      <c r="B94" s="72" t="s">
        <v>92</v>
      </c>
      <c r="C94" s="5" t="s">
        <v>25</v>
      </c>
      <c r="D94" s="5" t="s">
        <v>26</v>
      </c>
      <c r="E94" s="3"/>
      <c r="F94" s="3"/>
      <c r="G94" s="3"/>
      <c r="H94" s="3"/>
      <c r="I94" s="3"/>
      <c r="J94" s="3"/>
    </row>
    <row r="95" spans="1:10" ht="16.5" thickBot="1" x14ac:dyDescent="0.3">
      <c r="A95" s="22" t="s">
        <v>27</v>
      </c>
      <c r="B95" s="23" t="s">
        <v>93</v>
      </c>
      <c r="C95" s="26"/>
      <c r="D95" s="25"/>
      <c r="E95" s="3"/>
      <c r="F95" s="3"/>
      <c r="G95" s="3"/>
      <c r="H95" s="3"/>
      <c r="I95" s="3"/>
      <c r="J95" s="3"/>
    </row>
    <row r="96" spans="1:10" ht="16.5" thickBot="1" x14ac:dyDescent="0.3">
      <c r="A96" s="88" t="s">
        <v>37</v>
      </c>
      <c r="B96" s="89"/>
      <c r="C96" s="62">
        <v>0</v>
      </c>
      <c r="D96" s="28">
        <f>D95</f>
        <v>0</v>
      </c>
      <c r="E96" s="3"/>
      <c r="F96" s="3"/>
      <c r="G96" s="3"/>
      <c r="H96" s="3"/>
      <c r="I96" s="3"/>
      <c r="J96" s="3"/>
    </row>
    <row r="97" spans="1:10" ht="16.5" thickBot="1" x14ac:dyDescent="0.3">
      <c r="A97" s="1"/>
      <c r="B97" s="1"/>
      <c r="C97" s="1"/>
      <c r="D97" s="1"/>
      <c r="E97" s="3"/>
      <c r="F97" s="3"/>
      <c r="G97" s="3"/>
      <c r="H97" s="3"/>
      <c r="I97" s="3"/>
      <c r="J97" s="3"/>
    </row>
    <row r="98" spans="1:10" ht="16.5" thickBot="1" x14ac:dyDescent="0.3">
      <c r="A98" s="90" t="s">
        <v>94</v>
      </c>
      <c r="B98" s="91"/>
      <c r="C98" s="91"/>
      <c r="D98" s="92"/>
      <c r="E98" s="3"/>
      <c r="F98" s="3"/>
      <c r="G98" s="3"/>
      <c r="H98" s="3"/>
      <c r="I98" s="3"/>
      <c r="J98" s="3"/>
    </row>
    <row r="99" spans="1:10" ht="16.5" thickBot="1" x14ac:dyDescent="0.3">
      <c r="A99" s="4">
        <v>4</v>
      </c>
      <c r="B99" s="72" t="s">
        <v>95</v>
      </c>
      <c r="C99" s="5" t="s">
        <v>25</v>
      </c>
      <c r="D99" s="5" t="s">
        <v>26</v>
      </c>
      <c r="E99" s="3"/>
      <c r="F99" s="3"/>
      <c r="G99" s="3"/>
      <c r="H99" s="3"/>
      <c r="I99" s="3"/>
      <c r="J99" s="3"/>
    </row>
    <row r="100" spans="1:10" ht="16.5" thickBot="1" x14ac:dyDescent="0.3">
      <c r="A100" s="22" t="s">
        <v>82</v>
      </c>
      <c r="B100" s="23" t="s">
        <v>83</v>
      </c>
      <c r="C100" s="24">
        <f>C91</f>
        <v>6.1500000000000001E-3</v>
      </c>
      <c r="D100" s="25">
        <f>D91</f>
        <v>0</v>
      </c>
      <c r="E100" s="3"/>
      <c r="F100" s="3"/>
      <c r="G100" s="3"/>
      <c r="H100" s="3"/>
      <c r="I100" s="3"/>
      <c r="J100" s="3"/>
    </row>
    <row r="101" spans="1:10" ht="16.5" thickBot="1" x14ac:dyDescent="0.3">
      <c r="A101" s="22" t="s">
        <v>91</v>
      </c>
      <c r="B101" s="23" t="s">
        <v>92</v>
      </c>
      <c r="C101" s="24">
        <f>C95</f>
        <v>0</v>
      </c>
      <c r="D101" s="25">
        <f>D96</f>
        <v>0</v>
      </c>
      <c r="E101" s="3"/>
      <c r="F101" s="3"/>
      <c r="G101" s="3"/>
      <c r="H101" s="3"/>
      <c r="I101" s="3"/>
      <c r="J101" s="3"/>
    </row>
    <row r="102" spans="1:10" ht="16.5" thickBot="1" x14ac:dyDescent="0.3">
      <c r="A102" s="88" t="s">
        <v>96</v>
      </c>
      <c r="B102" s="89"/>
      <c r="C102" s="9">
        <f>SUM(C100:C101)</f>
        <v>6.1500000000000001E-3</v>
      </c>
      <c r="D102" s="28">
        <f>SUM(D100:D101)</f>
        <v>0</v>
      </c>
      <c r="E102" s="3"/>
      <c r="F102" s="3"/>
      <c r="G102" s="3"/>
      <c r="H102" s="3"/>
      <c r="I102" s="3"/>
      <c r="J102" s="3"/>
    </row>
    <row r="103" spans="1:10" ht="16.5" thickBot="1" x14ac:dyDescent="0.3">
      <c r="A103" s="1"/>
      <c r="B103" s="1"/>
      <c r="C103" s="1"/>
      <c r="D103" s="1"/>
      <c r="E103" s="3"/>
      <c r="F103" s="3"/>
      <c r="G103" s="3"/>
      <c r="H103" s="3"/>
      <c r="I103" s="3"/>
      <c r="J103" s="3"/>
    </row>
    <row r="104" spans="1:10" ht="16.5" thickBot="1" x14ac:dyDescent="0.3">
      <c r="A104" s="90" t="s">
        <v>97</v>
      </c>
      <c r="B104" s="91"/>
      <c r="C104" s="91"/>
      <c r="D104" s="92"/>
      <c r="E104" s="3"/>
      <c r="F104" s="3"/>
      <c r="G104" s="3"/>
      <c r="H104" s="3"/>
      <c r="I104" s="3"/>
      <c r="J104" s="3"/>
    </row>
    <row r="105" spans="1:10" ht="16.5" thickBot="1" x14ac:dyDescent="0.3">
      <c r="A105" s="4">
        <v>5</v>
      </c>
      <c r="B105" s="107" t="s">
        <v>98</v>
      </c>
      <c r="C105" s="108"/>
      <c r="D105" s="5" t="s">
        <v>26</v>
      </c>
      <c r="E105" s="3"/>
      <c r="F105" s="3"/>
      <c r="G105" s="3"/>
      <c r="H105" s="3"/>
      <c r="I105" s="3"/>
      <c r="J105" s="3"/>
    </row>
    <row r="106" spans="1:10" ht="16.5" thickBot="1" x14ac:dyDescent="0.3">
      <c r="A106" s="22" t="s">
        <v>27</v>
      </c>
      <c r="B106" s="105" t="s">
        <v>99</v>
      </c>
      <c r="C106" s="106"/>
      <c r="D106" s="109"/>
      <c r="E106" s="3" t="s">
        <v>153</v>
      </c>
      <c r="F106" s="3"/>
      <c r="G106" s="3"/>
      <c r="H106" s="3"/>
      <c r="I106" s="3"/>
      <c r="J106" s="3"/>
    </row>
    <row r="107" spans="1:10" ht="16.5" thickBot="1" x14ac:dyDescent="0.3">
      <c r="A107" s="22" t="s">
        <v>28</v>
      </c>
      <c r="B107" s="105" t="s">
        <v>100</v>
      </c>
      <c r="C107" s="106"/>
      <c r="D107" s="110"/>
      <c r="E107" s="3"/>
      <c r="F107" s="3"/>
      <c r="G107" s="3"/>
      <c r="H107" s="3"/>
      <c r="I107" s="3"/>
      <c r="J107" s="3"/>
    </row>
    <row r="108" spans="1:10" ht="16.5" thickBot="1" x14ac:dyDescent="0.3">
      <c r="A108" s="22" t="s">
        <v>30</v>
      </c>
      <c r="B108" s="105" t="s">
        <v>89</v>
      </c>
      <c r="C108" s="106"/>
      <c r="D108" s="69"/>
    </row>
    <row r="109" spans="1:10" ht="16.5" thickBot="1" x14ac:dyDescent="0.3">
      <c r="A109" s="88" t="s">
        <v>101</v>
      </c>
      <c r="B109" s="93"/>
      <c r="C109" s="89"/>
      <c r="D109" s="28">
        <f>SUM(D106:D108)</f>
        <v>0</v>
      </c>
      <c r="E109" s="3"/>
      <c r="F109" s="3"/>
      <c r="G109" s="3"/>
      <c r="H109" s="3"/>
      <c r="I109" s="3"/>
      <c r="J109" s="3"/>
    </row>
    <row r="110" spans="1:10" ht="16.5" thickBot="1" x14ac:dyDescent="0.3">
      <c r="A110" s="1"/>
      <c r="B110" s="1"/>
      <c r="C110" s="1"/>
      <c r="D110" s="1"/>
      <c r="E110" s="3"/>
      <c r="F110" s="3"/>
      <c r="G110" s="3"/>
      <c r="H110" s="3"/>
      <c r="I110" s="3"/>
      <c r="J110" s="3"/>
    </row>
    <row r="111" spans="1:10" ht="15.75" x14ac:dyDescent="0.25">
      <c r="A111" s="94" t="s">
        <v>102</v>
      </c>
      <c r="B111" s="95"/>
      <c r="C111" s="95"/>
      <c r="D111" s="96"/>
      <c r="E111" s="3"/>
      <c r="F111" s="3"/>
      <c r="G111" s="3"/>
      <c r="H111" s="3"/>
      <c r="I111" s="3"/>
      <c r="J111" s="3"/>
    </row>
    <row r="112" spans="1:10" ht="16.5" thickBot="1" x14ac:dyDescent="0.3">
      <c r="A112" s="97" t="s">
        <v>103</v>
      </c>
      <c r="B112" s="98"/>
      <c r="C112" s="99"/>
      <c r="D112" s="35">
        <f>D32+D68+D79+D102+D109</f>
        <v>0</v>
      </c>
      <c r="E112" s="3"/>
      <c r="F112" s="3"/>
      <c r="G112" s="3"/>
      <c r="H112" s="3"/>
      <c r="I112" s="3"/>
      <c r="J112" s="3"/>
    </row>
    <row r="113" spans="1:10" ht="16.5" thickBot="1" x14ac:dyDescent="0.3">
      <c r="A113" s="19">
        <v>6</v>
      </c>
      <c r="B113" s="75" t="s">
        <v>104</v>
      </c>
      <c r="C113" s="21" t="s">
        <v>25</v>
      </c>
      <c r="D113" s="21" t="s">
        <v>26</v>
      </c>
      <c r="E113" s="3"/>
      <c r="F113" s="3"/>
      <c r="G113" s="3"/>
      <c r="H113" s="3"/>
      <c r="I113" s="3"/>
      <c r="J113" s="3"/>
    </row>
    <row r="114" spans="1:10" ht="16.5" thickBot="1" x14ac:dyDescent="0.3">
      <c r="A114" s="22" t="s">
        <v>27</v>
      </c>
      <c r="B114" s="23" t="s">
        <v>105</v>
      </c>
      <c r="C114" s="65"/>
      <c r="D114" s="25">
        <f>C114*D112</f>
        <v>0</v>
      </c>
      <c r="E114" s="100" t="s">
        <v>106</v>
      </c>
      <c r="F114" s="101"/>
      <c r="G114" s="101"/>
      <c r="H114" s="101"/>
      <c r="I114" s="101"/>
      <c r="J114" s="101"/>
    </row>
    <row r="115" spans="1:10" ht="16.5" thickBot="1" x14ac:dyDescent="0.3">
      <c r="A115" s="22" t="s">
        <v>28</v>
      </c>
      <c r="B115" s="26" t="s">
        <v>107</v>
      </c>
      <c r="C115" s="65">
        <v>7.0000000000000007E-2</v>
      </c>
      <c r="D115" s="25">
        <f>(D112+D114)*C115</f>
        <v>0</v>
      </c>
      <c r="E115" s="100" t="s">
        <v>106</v>
      </c>
      <c r="F115" s="101"/>
      <c r="G115" s="101"/>
      <c r="H115" s="101"/>
      <c r="I115" s="101"/>
      <c r="J115" s="101"/>
    </row>
    <row r="116" spans="1:10" ht="16.5" thickBot="1" x14ac:dyDescent="0.3">
      <c r="A116" s="22" t="s">
        <v>30</v>
      </c>
      <c r="B116" s="26" t="s">
        <v>108</v>
      </c>
      <c r="C116" s="67"/>
      <c r="D116" s="25"/>
      <c r="E116" s="3"/>
      <c r="F116" s="3"/>
      <c r="G116" s="3"/>
      <c r="H116" s="3"/>
      <c r="I116" s="3"/>
      <c r="J116" s="3"/>
    </row>
    <row r="117" spans="1:10" ht="16.5" thickBot="1" x14ac:dyDescent="0.3">
      <c r="A117" s="22"/>
      <c r="B117" s="23" t="s">
        <v>109</v>
      </c>
      <c r="C117" s="65">
        <v>7.5999999999999998E-2</v>
      </c>
      <c r="D117" s="25">
        <f>C117*D121</f>
        <v>0</v>
      </c>
      <c r="E117" s="100" t="s">
        <v>110</v>
      </c>
      <c r="F117" s="101"/>
      <c r="G117" s="101"/>
      <c r="H117" s="101"/>
      <c r="I117" s="101"/>
      <c r="J117" s="101"/>
    </row>
    <row r="118" spans="1:10" ht="16.5" thickBot="1" x14ac:dyDescent="0.3">
      <c r="A118" s="22"/>
      <c r="B118" s="26" t="s">
        <v>111</v>
      </c>
      <c r="C118" s="65">
        <v>1.6500000000000001E-2</v>
      </c>
      <c r="D118" s="25">
        <f>C118*D121</f>
        <v>0</v>
      </c>
      <c r="E118" s="100" t="s">
        <v>110</v>
      </c>
      <c r="F118" s="101"/>
      <c r="G118" s="101"/>
      <c r="H118" s="101"/>
      <c r="I118" s="101"/>
      <c r="J118" s="101"/>
    </row>
    <row r="119" spans="1:10" ht="16.5" thickBot="1" x14ac:dyDescent="0.3">
      <c r="A119" s="22"/>
      <c r="B119" s="26" t="s">
        <v>112</v>
      </c>
      <c r="C119" s="65">
        <v>0.03</v>
      </c>
      <c r="D119" s="25">
        <f>C119*D121</f>
        <v>0</v>
      </c>
      <c r="E119" s="100" t="s">
        <v>110</v>
      </c>
      <c r="F119" s="101"/>
      <c r="G119" s="101"/>
      <c r="H119" s="101"/>
      <c r="I119" s="101"/>
      <c r="J119" s="101"/>
    </row>
    <row r="120" spans="1:10" ht="16.5" thickBot="1" x14ac:dyDescent="0.3">
      <c r="A120" s="88" t="s">
        <v>113</v>
      </c>
      <c r="B120" s="93"/>
      <c r="C120" s="68">
        <f>C117+C118+C119</f>
        <v>0.1225</v>
      </c>
      <c r="D120" s="25"/>
      <c r="E120" s="3"/>
      <c r="F120" s="3"/>
      <c r="G120" s="3"/>
      <c r="H120" s="3"/>
      <c r="I120" s="3"/>
      <c r="J120" s="3"/>
    </row>
    <row r="121" spans="1:10" ht="16.5" thickBot="1" x14ac:dyDescent="0.3">
      <c r="A121" s="102"/>
      <c r="B121" s="103"/>
      <c r="C121" s="104"/>
      <c r="D121" s="25">
        <f>(D112+D114+D115)/(1-C120)</f>
        <v>0</v>
      </c>
      <c r="E121" s="3"/>
      <c r="F121" s="3"/>
      <c r="G121" s="3"/>
      <c r="H121" s="3"/>
      <c r="I121" s="3"/>
      <c r="J121" s="3"/>
    </row>
    <row r="122" spans="1:10" ht="16.5" thickBot="1" x14ac:dyDescent="0.3">
      <c r="A122" s="88" t="s">
        <v>57</v>
      </c>
      <c r="B122" s="89"/>
      <c r="C122" s="9">
        <f>SUM(C114+C115+C120)</f>
        <v>0.1925</v>
      </c>
      <c r="D122" s="28">
        <f>SUM(D114:D119)</f>
        <v>0</v>
      </c>
      <c r="E122" s="3"/>
      <c r="F122" s="3"/>
      <c r="G122" s="3"/>
      <c r="H122" s="3"/>
      <c r="I122" s="3"/>
      <c r="J122" s="3"/>
    </row>
    <row r="123" spans="1:10" ht="16.5" thickBot="1" x14ac:dyDescent="0.3">
      <c r="A123" s="1"/>
      <c r="B123" s="1"/>
      <c r="C123" s="1"/>
      <c r="D123" s="1"/>
      <c r="E123" s="3"/>
      <c r="F123" s="3"/>
      <c r="G123" s="3"/>
      <c r="H123" s="3"/>
      <c r="I123" s="3"/>
      <c r="J123" s="3"/>
    </row>
    <row r="124" spans="1:10" ht="16.5" thickBot="1" x14ac:dyDescent="0.3">
      <c r="A124" s="90" t="s">
        <v>114</v>
      </c>
      <c r="B124" s="91"/>
      <c r="C124" s="91"/>
      <c r="D124" s="92"/>
      <c r="E124" s="3"/>
      <c r="F124" s="3"/>
      <c r="G124" s="3"/>
      <c r="H124" s="3"/>
      <c r="I124" s="3"/>
      <c r="J124" s="3"/>
    </row>
    <row r="125" spans="1:10" ht="16.5" thickBot="1" x14ac:dyDescent="0.3">
      <c r="A125" s="4"/>
      <c r="B125" s="34" t="s">
        <v>115</v>
      </c>
      <c r="C125" s="5" t="s">
        <v>25</v>
      </c>
      <c r="D125" s="5" t="s">
        <v>26</v>
      </c>
      <c r="E125" s="3"/>
      <c r="F125" s="3"/>
      <c r="G125" s="3"/>
      <c r="H125" s="3"/>
      <c r="I125" s="3"/>
      <c r="J125" s="3"/>
    </row>
    <row r="126" spans="1:10" ht="16.5" thickBot="1" x14ac:dyDescent="0.3">
      <c r="A126" s="19" t="s">
        <v>27</v>
      </c>
      <c r="B126" s="23" t="s">
        <v>23</v>
      </c>
      <c r="C126" s="24">
        <f>C32</f>
        <v>1.5</v>
      </c>
      <c r="D126" s="37">
        <f>D32</f>
        <v>0</v>
      </c>
      <c r="E126" s="3"/>
      <c r="F126" s="3"/>
      <c r="G126" s="3"/>
      <c r="H126" s="3"/>
      <c r="I126" s="3"/>
      <c r="J126" s="3"/>
    </row>
    <row r="127" spans="1:10" ht="16.5" thickBot="1" x14ac:dyDescent="0.3">
      <c r="A127" s="19" t="s">
        <v>28</v>
      </c>
      <c r="B127" s="23" t="s">
        <v>38</v>
      </c>
      <c r="C127" s="24">
        <f>C68</f>
        <v>0.49913333333333332</v>
      </c>
      <c r="D127" s="37">
        <f>D68</f>
        <v>0</v>
      </c>
      <c r="E127" s="3"/>
      <c r="F127" s="3"/>
      <c r="G127" s="3"/>
      <c r="H127" s="3"/>
      <c r="I127" s="3"/>
      <c r="J127" s="3"/>
    </row>
    <row r="128" spans="1:10" ht="16.5" thickBot="1" x14ac:dyDescent="0.3">
      <c r="A128" s="19" t="s">
        <v>30</v>
      </c>
      <c r="B128" s="23" t="s">
        <v>69</v>
      </c>
      <c r="C128" s="24">
        <f>C79</f>
        <v>3.2550000000000003E-2</v>
      </c>
      <c r="D128" s="37">
        <f>D79</f>
        <v>0</v>
      </c>
      <c r="E128" s="3"/>
      <c r="F128" s="3"/>
      <c r="G128" s="3"/>
      <c r="H128" s="3"/>
      <c r="I128" s="3"/>
      <c r="J128" s="3"/>
    </row>
    <row r="129" spans="1:10" ht="16.5" thickBot="1" x14ac:dyDescent="0.3">
      <c r="A129" s="19" t="s">
        <v>32</v>
      </c>
      <c r="B129" s="23" t="s">
        <v>79</v>
      </c>
      <c r="C129" s="24">
        <f>C91+C96</f>
        <v>6.1500000000000001E-3</v>
      </c>
      <c r="D129" s="37">
        <f>D102</f>
        <v>0</v>
      </c>
      <c r="E129" s="3"/>
      <c r="F129" s="3"/>
      <c r="G129" s="3"/>
      <c r="H129" s="3"/>
      <c r="I129" s="3"/>
      <c r="J129" s="3"/>
    </row>
    <row r="130" spans="1:10" ht="16.5" thickBot="1" x14ac:dyDescent="0.3">
      <c r="A130" s="19" t="s">
        <v>34</v>
      </c>
      <c r="B130" s="23" t="s">
        <v>97</v>
      </c>
      <c r="C130" s="36"/>
      <c r="D130" s="37">
        <f>D109</f>
        <v>0</v>
      </c>
      <c r="E130" s="3"/>
      <c r="F130" s="3"/>
      <c r="G130" s="3"/>
      <c r="H130" s="3"/>
      <c r="I130" s="3"/>
      <c r="J130" s="3"/>
    </row>
    <row r="131" spans="1:10" ht="16.5" thickBot="1" x14ac:dyDescent="0.3">
      <c r="A131" s="88" t="s">
        <v>116</v>
      </c>
      <c r="B131" s="89"/>
      <c r="C131" s="21"/>
      <c r="D131" s="37">
        <f>SUM(D126:D130)</f>
        <v>0</v>
      </c>
      <c r="E131" s="3"/>
      <c r="F131" s="3"/>
      <c r="G131" s="3"/>
      <c r="H131" s="3"/>
      <c r="I131" s="3"/>
      <c r="J131" s="3"/>
    </row>
    <row r="132" spans="1:10" ht="16.5" thickBot="1" x14ac:dyDescent="0.3">
      <c r="A132" s="19" t="s">
        <v>36</v>
      </c>
      <c r="B132" s="23" t="s">
        <v>117</v>
      </c>
      <c r="C132" s="24">
        <f>C122</f>
        <v>0.1925</v>
      </c>
      <c r="D132" s="37">
        <f>D122</f>
        <v>0</v>
      </c>
      <c r="E132" s="3"/>
      <c r="F132" s="3"/>
      <c r="G132" s="3"/>
      <c r="H132" s="3"/>
      <c r="I132" s="3"/>
      <c r="J132" s="3"/>
    </row>
    <row r="133" spans="1:10" ht="16.5" thickBot="1" x14ac:dyDescent="0.3">
      <c r="A133" s="88" t="s">
        <v>118</v>
      </c>
      <c r="B133" s="89"/>
      <c r="C133" s="63">
        <f>SUM(C126:C132)</f>
        <v>2.2303333333333333</v>
      </c>
      <c r="D133" s="37">
        <f>ROUND(SUM(D131:D132),2)</f>
        <v>0</v>
      </c>
      <c r="E133" s="3"/>
      <c r="F133" s="3"/>
      <c r="G133" s="3"/>
      <c r="H133" s="3"/>
      <c r="I133" s="3"/>
      <c r="J133" s="3"/>
    </row>
    <row r="134" spans="1:10" ht="16.5" thickBot="1" x14ac:dyDescent="0.3">
      <c r="A134" s="88" t="s">
        <v>119</v>
      </c>
      <c r="B134" s="89"/>
      <c r="C134" s="63"/>
      <c r="D134" s="64">
        <v>1</v>
      </c>
      <c r="E134" s="3"/>
      <c r="F134" s="3"/>
      <c r="G134" s="3"/>
      <c r="H134" s="3"/>
      <c r="I134" s="3"/>
      <c r="J134" s="3"/>
    </row>
    <row r="135" spans="1:10" ht="16.5" thickBot="1" x14ac:dyDescent="0.3">
      <c r="A135" s="88" t="s">
        <v>120</v>
      </c>
      <c r="B135" s="89"/>
      <c r="C135" s="63"/>
      <c r="D135" s="37">
        <f>D133*D134</f>
        <v>0</v>
      </c>
      <c r="E135" s="3"/>
      <c r="F135" s="3"/>
      <c r="G135" s="3"/>
      <c r="H135" s="3"/>
      <c r="I135" s="3"/>
      <c r="J135" s="3"/>
    </row>
    <row r="136" spans="1:10" ht="16.5" thickBot="1" x14ac:dyDescent="0.3">
      <c r="A136" s="88" t="s">
        <v>105</v>
      </c>
      <c r="B136" s="89"/>
      <c r="C136" s="63"/>
      <c r="D136" s="87"/>
      <c r="E136" s="3" t="s">
        <v>154</v>
      </c>
      <c r="F136" s="3"/>
      <c r="G136" s="3"/>
      <c r="H136" s="3"/>
      <c r="I136" s="3"/>
      <c r="J136" s="3"/>
    </row>
    <row r="137" spans="1:10" ht="16.5" thickBot="1" x14ac:dyDescent="0.3">
      <c r="A137" s="88" t="s">
        <v>121</v>
      </c>
      <c r="B137" s="89"/>
      <c r="C137" s="63"/>
      <c r="D137" s="38">
        <f>(D135+D136)*C10</f>
        <v>0</v>
      </c>
      <c r="E137" s="3"/>
      <c r="F137" s="3"/>
      <c r="G137" s="3"/>
      <c r="H137" s="3"/>
      <c r="I137" s="3"/>
      <c r="J137" s="3"/>
    </row>
  </sheetData>
  <sheetProtection algorithmName="SHA-512" hashValue="LsK2Lj1ZIDAqgIH4CvwefNDoejJV4v6F4BZ1d2CHFfsjnGPENdXr/iLrY3JZijjV7nHeaUJIgtOUOu/G9/Dt2w==" saltValue="tGFYn2z3gEzgo3X3BX1zgQ==" spinCount="100000" sheet="1" objects="1" scenarios="1"/>
  <mergeCells count="84">
    <mergeCell ref="A1:D2"/>
    <mergeCell ref="A3:D3"/>
    <mergeCell ref="A4:B4"/>
    <mergeCell ref="C4:D4"/>
    <mergeCell ref="C5:D5"/>
    <mergeCell ref="A16:D16"/>
    <mergeCell ref="A7:D7"/>
    <mergeCell ref="A8:B8"/>
    <mergeCell ref="C8:D8"/>
    <mergeCell ref="A9:B9"/>
    <mergeCell ref="C9:D9"/>
    <mergeCell ref="A10:B10"/>
    <mergeCell ref="C10:D10"/>
    <mergeCell ref="A12:D12"/>
    <mergeCell ref="A13:B13"/>
    <mergeCell ref="C13:D13"/>
    <mergeCell ref="A14:B14"/>
    <mergeCell ref="C14:D14"/>
    <mergeCell ref="A32:B32"/>
    <mergeCell ref="A17:B17"/>
    <mergeCell ref="C17:D17"/>
    <mergeCell ref="E17:J17"/>
    <mergeCell ref="A18:B18"/>
    <mergeCell ref="C18:D18"/>
    <mergeCell ref="A19:B19"/>
    <mergeCell ref="C19:D19"/>
    <mergeCell ref="A21:B21"/>
    <mergeCell ref="C21:D21"/>
    <mergeCell ref="A23:D23"/>
    <mergeCell ref="E25:H25"/>
    <mergeCell ref="E30:G30"/>
    <mergeCell ref="C20:D20"/>
    <mergeCell ref="A20:B20"/>
    <mergeCell ref="E59:Q59"/>
    <mergeCell ref="A34:D34"/>
    <mergeCell ref="A35:D35"/>
    <mergeCell ref="A39:B39"/>
    <mergeCell ref="A41:D41"/>
    <mergeCell ref="A42:B42"/>
    <mergeCell ref="A52:B52"/>
    <mergeCell ref="A54:D54"/>
    <mergeCell ref="E56:L56"/>
    <mergeCell ref="E88:I88"/>
    <mergeCell ref="A61:B61"/>
    <mergeCell ref="A63:D63"/>
    <mergeCell ref="A68:B68"/>
    <mergeCell ref="A70:D70"/>
    <mergeCell ref="E73:L73"/>
    <mergeCell ref="E76:L76"/>
    <mergeCell ref="A79:B79"/>
    <mergeCell ref="A81:D81"/>
    <mergeCell ref="A82:D82"/>
    <mergeCell ref="E86:I86"/>
    <mergeCell ref="E87:I87"/>
    <mergeCell ref="B108:C108"/>
    <mergeCell ref="E89:I89"/>
    <mergeCell ref="A91:B91"/>
    <mergeCell ref="A93:D93"/>
    <mergeCell ref="A96:B96"/>
    <mergeCell ref="A98:D98"/>
    <mergeCell ref="A102:B102"/>
    <mergeCell ref="A104:D104"/>
    <mergeCell ref="B105:C105"/>
    <mergeCell ref="B106:C106"/>
    <mergeCell ref="D106:D107"/>
    <mergeCell ref="B107:C107"/>
    <mergeCell ref="A124:D124"/>
    <mergeCell ref="A109:C109"/>
    <mergeCell ref="A111:D111"/>
    <mergeCell ref="A112:C112"/>
    <mergeCell ref="E114:J114"/>
    <mergeCell ref="E115:J115"/>
    <mergeCell ref="E117:J117"/>
    <mergeCell ref="E118:J118"/>
    <mergeCell ref="E119:J119"/>
    <mergeCell ref="A120:B120"/>
    <mergeCell ref="A121:C121"/>
    <mergeCell ref="A122:B122"/>
    <mergeCell ref="A131:B131"/>
    <mergeCell ref="A133:B133"/>
    <mergeCell ref="A134:B134"/>
    <mergeCell ref="A135:B135"/>
    <mergeCell ref="A137:B137"/>
    <mergeCell ref="A136:B13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9E5AF-1189-48AD-AFA8-BF1ABD3F6715}">
  <dimension ref="A1:H136"/>
  <sheetViews>
    <sheetView topLeftCell="A130" zoomScale="115" zoomScaleNormal="115" workbookViewId="0">
      <selection activeCell="E109" sqref="E109"/>
    </sheetView>
  </sheetViews>
  <sheetFormatPr defaultRowHeight="15" x14ac:dyDescent="0.25"/>
  <cols>
    <col min="1" max="1" width="19.85546875" customWidth="1"/>
    <col min="2" max="2" width="65.7109375" customWidth="1"/>
    <col min="3" max="3" width="18.42578125" customWidth="1"/>
    <col min="4" max="4" width="28.85546875" customWidth="1"/>
  </cols>
  <sheetData>
    <row r="1" spans="1:4" x14ac:dyDescent="0.25">
      <c r="A1" s="158" t="s">
        <v>0</v>
      </c>
      <c r="B1" s="159"/>
      <c r="C1" s="159"/>
      <c r="D1" s="160"/>
    </row>
    <row r="2" spans="1:4" ht="15.75" thickBot="1" x14ac:dyDescent="0.3">
      <c r="A2" s="161"/>
      <c r="B2" s="162"/>
      <c r="C2" s="162"/>
      <c r="D2" s="163"/>
    </row>
    <row r="3" spans="1:4" ht="15.75" x14ac:dyDescent="0.25">
      <c r="A3" s="158" t="s">
        <v>1</v>
      </c>
      <c r="B3" s="159"/>
      <c r="C3" s="159"/>
      <c r="D3" s="160"/>
    </row>
    <row r="4" spans="1:4" ht="15.75" x14ac:dyDescent="0.25">
      <c r="A4" s="164" t="s">
        <v>2</v>
      </c>
      <c r="B4" s="165"/>
      <c r="C4" s="166" t="s">
        <v>3</v>
      </c>
      <c r="D4" s="167"/>
    </row>
    <row r="5" spans="1:4" ht="16.5" thickBot="1" x14ac:dyDescent="0.3">
      <c r="A5" s="172" t="s">
        <v>4</v>
      </c>
      <c r="B5" s="173"/>
      <c r="C5" s="174"/>
      <c r="D5" s="175"/>
    </row>
    <row r="6" spans="1:4" ht="16.5" thickBot="1" x14ac:dyDescent="0.3">
      <c r="A6" s="1"/>
      <c r="B6" s="2"/>
      <c r="C6" s="1"/>
      <c r="D6" s="1"/>
    </row>
    <row r="7" spans="1:4" ht="16.5" thickBot="1" x14ac:dyDescent="0.3">
      <c r="A7" s="139" t="s">
        <v>5</v>
      </c>
      <c r="B7" s="140"/>
      <c r="C7" s="140"/>
      <c r="D7" s="141"/>
    </row>
    <row r="8" spans="1:4" ht="15.75" x14ac:dyDescent="0.25">
      <c r="A8" s="142" t="s">
        <v>6</v>
      </c>
      <c r="B8" s="143"/>
      <c r="C8" s="144" t="s">
        <v>7</v>
      </c>
      <c r="D8" s="145"/>
    </row>
    <row r="9" spans="1:4" ht="15.75" x14ac:dyDescent="0.25">
      <c r="A9" s="146" t="s">
        <v>8</v>
      </c>
      <c r="B9" s="147"/>
      <c r="C9" s="148" t="s">
        <v>166</v>
      </c>
      <c r="D9" s="149"/>
    </row>
    <row r="10" spans="1:4" ht="16.5" thickBot="1" x14ac:dyDescent="0.3">
      <c r="A10" s="150" t="s">
        <v>9</v>
      </c>
      <c r="B10" s="151"/>
      <c r="C10" s="152">
        <v>12</v>
      </c>
      <c r="D10" s="153"/>
    </row>
    <row r="11" spans="1:4" ht="16.5" thickBot="1" x14ac:dyDescent="0.3">
      <c r="A11" s="1"/>
      <c r="B11" s="1"/>
      <c r="C11" s="1"/>
      <c r="D11" s="1"/>
    </row>
    <row r="12" spans="1:4" ht="16.5" thickBot="1" x14ac:dyDescent="0.3">
      <c r="A12" s="139" t="s">
        <v>10</v>
      </c>
      <c r="B12" s="140"/>
      <c r="C12" s="140"/>
      <c r="D12" s="141"/>
    </row>
    <row r="13" spans="1:4" ht="15.75" x14ac:dyDescent="0.25">
      <c r="A13" s="121" t="s">
        <v>11</v>
      </c>
      <c r="B13" s="122"/>
      <c r="C13" s="154" t="s">
        <v>122</v>
      </c>
      <c r="D13" s="155"/>
    </row>
    <row r="14" spans="1:4" ht="16.5" thickBot="1" x14ac:dyDescent="0.3">
      <c r="A14" s="133" t="s">
        <v>13</v>
      </c>
      <c r="B14" s="134"/>
      <c r="C14" s="156" t="s">
        <v>14</v>
      </c>
      <c r="D14" s="157"/>
    </row>
    <row r="15" spans="1:4" ht="16.5" thickBot="1" x14ac:dyDescent="0.3">
      <c r="A15" s="1"/>
      <c r="B15" s="1"/>
      <c r="C15" s="1"/>
      <c r="D15" s="1"/>
    </row>
    <row r="16" spans="1:4" ht="16.5" thickBot="1" x14ac:dyDescent="0.3">
      <c r="A16" s="139" t="s">
        <v>15</v>
      </c>
      <c r="B16" s="140"/>
      <c r="C16" s="140"/>
      <c r="D16" s="141"/>
    </row>
    <row r="17" spans="1:8" ht="15.75" x14ac:dyDescent="0.25">
      <c r="A17" s="121" t="s">
        <v>16</v>
      </c>
      <c r="B17" s="122"/>
      <c r="C17" s="123"/>
      <c r="D17" s="124"/>
      <c r="E17" s="1" t="s">
        <v>123</v>
      </c>
    </row>
    <row r="18" spans="1:8" ht="15.75" x14ac:dyDescent="0.25">
      <c r="A18" s="127" t="s">
        <v>18</v>
      </c>
      <c r="B18" s="128"/>
      <c r="C18" s="129" t="s">
        <v>124</v>
      </c>
      <c r="D18" s="130"/>
    </row>
    <row r="19" spans="1:8" ht="15.75" x14ac:dyDescent="0.25">
      <c r="A19" s="127" t="s">
        <v>20</v>
      </c>
      <c r="B19" s="128"/>
      <c r="C19" s="131">
        <v>45809</v>
      </c>
      <c r="D19" s="132"/>
    </row>
    <row r="20" spans="1:8" ht="16.5" thickBot="1" x14ac:dyDescent="0.3">
      <c r="A20" s="133" t="s">
        <v>21</v>
      </c>
      <c r="B20" s="134"/>
      <c r="C20" s="137" t="s">
        <v>125</v>
      </c>
      <c r="D20" s="138"/>
    </row>
    <row r="21" spans="1:8" ht="16.5" thickBot="1" x14ac:dyDescent="0.3">
      <c r="A21" s="133" t="s">
        <v>175</v>
      </c>
      <c r="B21" s="134"/>
      <c r="C21" s="135">
        <v>220</v>
      </c>
      <c r="D21" s="136"/>
    </row>
    <row r="22" spans="1:8" ht="16.5" thickBot="1" x14ac:dyDescent="0.3">
      <c r="A22" s="1"/>
      <c r="B22" s="1"/>
      <c r="C22" s="1"/>
      <c r="D22" s="1"/>
    </row>
    <row r="23" spans="1:8" ht="16.5" thickBot="1" x14ac:dyDescent="0.3">
      <c r="A23" s="90" t="s">
        <v>23</v>
      </c>
      <c r="B23" s="91"/>
      <c r="C23" s="91"/>
      <c r="D23" s="92"/>
    </row>
    <row r="24" spans="1:8" ht="16.5" thickBot="1" x14ac:dyDescent="0.3">
      <c r="A24" s="4">
        <v>1</v>
      </c>
      <c r="B24" s="5" t="s">
        <v>24</v>
      </c>
      <c r="C24" s="5" t="s">
        <v>25</v>
      </c>
      <c r="D24" s="5" t="s">
        <v>26</v>
      </c>
    </row>
    <row r="25" spans="1:8" ht="15.75" x14ac:dyDescent="0.25">
      <c r="A25" s="6" t="s">
        <v>27</v>
      </c>
      <c r="B25" s="76" t="s">
        <v>156</v>
      </c>
      <c r="C25" s="51">
        <v>1</v>
      </c>
      <c r="D25" s="52">
        <f>(C17*C21)*C25</f>
        <v>0</v>
      </c>
    </row>
    <row r="26" spans="1:8" ht="15.75" x14ac:dyDescent="0.25">
      <c r="A26" s="7" t="s">
        <v>28</v>
      </c>
      <c r="B26" s="8" t="s">
        <v>29</v>
      </c>
      <c r="C26" s="53"/>
      <c r="D26" s="54">
        <f>D25*C26</f>
        <v>0</v>
      </c>
    </row>
    <row r="27" spans="1:8" ht="15.75" x14ac:dyDescent="0.25">
      <c r="A27" s="7" t="s">
        <v>30</v>
      </c>
      <c r="B27" s="8" t="s">
        <v>31</v>
      </c>
      <c r="C27" s="53">
        <v>0.4</v>
      </c>
      <c r="D27" s="54">
        <f>D25*C27</f>
        <v>0</v>
      </c>
    </row>
    <row r="28" spans="1:8" ht="15.75" x14ac:dyDescent="0.25">
      <c r="A28" s="7" t="s">
        <v>32</v>
      </c>
      <c r="B28" s="8" t="s">
        <v>33</v>
      </c>
      <c r="C28" s="55"/>
      <c r="D28" s="54">
        <f>D25*C28</f>
        <v>0</v>
      </c>
    </row>
    <row r="29" spans="1:8" ht="15.75" x14ac:dyDescent="0.25">
      <c r="A29" s="7" t="s">
        <v>34</v>
      </c>
      <c r="B29" s="8" t="s">
        <v>35</v>
      </c>
      <c r="C29" s="55"/>
      <c r="D29" s="54">
        <f>D25*C29</f>
        <v>0</v>
      </c>
    </row>
    <row r="30" spans="1:8" ht="16.5" thickBot="1" x14ac:dyDescent="0.3">
      <c r="A30" s="12" t="s">
        <v>36</v>
      </c>
      <c r="B30" s="13" t="s">
        <v>162</v>
      </c>
      <c r="C30" s="56">
        <v>0.5</v>
      </c>
      <c r="D30" s="57">
        <f>(((SUM(D24:D29)/220)/2+(SUM(D24:D29)/220))*15)</f>
        <v>0</v>
      </c>
    </row>
    <row r="31" spans="1:8" ht="16.5" thickBot="1" x14ac:dyDescent="0.3">
      <c r="A31" s="74" t="s">
        <v>53</v>
      </c>
      <c r="B31" s="77" t="s">
        <v>171</v>
      </c>
      <c r="C31" s="78"/>
      <c r="D31" s="79">
        <f>(D30/25)*5</f>
        <v>0</v>
      </c>
      <c r="E31" s="73"/>
      <c r="F31" s="73"/>
      <c r="G31" s="73"/>
      <c r="H31" s="3"/>
    </row>
    <row r="32" spans="1:8" ht="16.5" thickBot="1" x14ac:dyDescent="0.3">
      <c r="A32" s="88" t="s">
        <v>37</v>
      </c>
      <c r="B32" s="89"/>
      <c r="C32" s="9">
        <f>SUM(C25:C30)</f>
        <v>1.9</v>
      </c>
      <c r="D32" s="58">
        <f>SUM(D25:D31)</f>
        <v>0</v>
      </c>
    </row>
    <row r="33" spans="1:4" ht="16.5" thickBot="1" x14ac:dyDescent="0.3">
      <c r="A33" s="1"/>
      <c r="B33" s="1"/>
      <c r="C33" s="1"/>
      <c r="D33" s="1"/>
    </row>
    <row r="34" spans="1:4" ht="16.5" thickBot="1" x14ac:dyDescent="0.3">
      <c r="A34" s="90" t="s">
        <v>38</v>
      </c>
      <c r="B34" s="91"/>
      <c r="C34" s="91"/>
      <c r="D34" s="92"/>
    </row>
    <row r="35" spans="1:4" ht="16.5" thickBot="1" x14ac:dyDescent="0.3">
      <c r="A35" s="90" t="s">
        <v>39</v>
      </c>
      <c r="B35" s="91"/>
      <c r="C35" s="91"/>
      <c r="D35" s="92"/>
    </row>
    <row r="36" spans="1:4" ht="16.5" thickBot="1" x14ac:dyDescent="0.3">
      <c r="A36" s="4" t="s">
        <v>40</v>
      </c>
      <c r="B36" s="72" t="s">
        <v>41</v>
      </c>
      <c r="C36" s="5" t="s">
        <v>25</v>
      </c>
      <c r="D36" s="5" t="s">
        <v>26</v>
      </c>
    </row>
    <row r="37" spans="1:4" ht="15.75" x14ac:dyDescent="0.25">
      <c r="A37" s="6" t="s">
        <v>27</v>
      </c>
      <c r="B37" s="40" t="s">
        <v>42</v>
      </c>
      <c r="C37" s="10">
        <f>1/12</f>
        <v>8.3333333333333329E-2</v>
      </c>
      <c r="D37" s="11">
        <f>C37*D32</f>
        <v>0</v>
      </c>
    </row>
    <row r="38" spans="1:4" ht="16.5" thickBot="1" x14ac:dyDescent="0.3">
      <c r="A38" s="12" t="s">
        <v>28</v>
      </c>
      <c r="B38" s="13" t="s">
        <v>43</v>
      </c>
      <c r="C38" s="14">
        <v>2.7799999999999998E-2</v>
      </c>
      <c r="D38" s="15">
        <f>C38*D32</f>
        <v>0</v>
      </c>
    </row>
    <row r="39" spans="1:4" ht="16.5" thickBot="1" x14ac:dyDescent="0.3">
      <c r="A39" s="88" t="s">
        <v>37</v>
      </c>
      <c r="B39" s="89"/>
      <c r="C39" s="9">
        <f>SUM(C37:C38)</f>
        <v>0.11113333333333333</v>
      </c>
      <c r="D39" s="16">
        <f>SUM(D37:D38)</f>
        <v>0</v>
      </c>
    </row>
    <row r="40" spans="1:4" ht="16.5" thickBot="1" x14ac:dyDescent="0.3">
      <c r="A40" s="1"/>
      <c r="B40" s="1"/>
      <c r="C40" s="1"/>
      <c r="D40" s="1"/>
    </row>
    <row r="41" spans="1:4" ht="16.5" thickBot="1" x14ac:dyDescent="0.3">
      <c r="A41" s="116" t="s">
        <v>44</v>
      </c>
      <c r="B41" s="117"/>
      <c r="C41" s="117"/>
      <c r="D41" s="118"/>
    </row>
    <row r="42" spans="1:4" ht="16.5" thickBot="1" x14ac:dyDescent="0.3">
      <c r="A42" s="119" t="s">
        <v>45</v>
      </c>
      <c r="B42" s="120"/>
      <c r="C42" s="17"/>
      <c r="D42" s="18">
        <f>D32+D39</f>
        <v>0</v>
      </c>
    </row>
    <row r="43" spans="1:4" ht="16.5" thickBot="1" x14ac:dyDescent="0.3">
      <c r="A43" s="19" t="s">
        <v>46</v>
      </c>
      <c r="B43" s="21" t="s">
        <v>47</v>
      </c>
      <c r="C43" s="21" t="s">
        <v>25</v>
      </c>
      <c r="D43" s="21" t="s">
        <v>26</v>
      </c>
    </row>
    <row r="44" spans="1:4" ht="16.5" thickBot="1" x14ac:dyDescent="0.3">
      <c r="A44" s="22" t="s">
        <v>27</v>
      </c>
      <c r="B44" s="26" t="s">
        <v>48</v>
      </c>
      <c r="C44" s="65">
        <v>0.2</v>
      </c>
      <c r="D44" s="25">
        <f>C44*D42</f>
        <v>0</v>
      </c>
    </row>
    <row r="45" spans="1:4" ht="16.5" thickBot="1" x14ac:dyDescent="0.3">
      <c r="A45" s="22" t="s">
        <v>28</v>
      </c>
      <c r="B45" s="23" t="s">
        <v>49</v>
      </c>
      <c r="C45" s="65">
        <v>2.5000000000000001E-2</v>
      </c>
      <c r="D45" s="25">
        <f>C45*D42</f>
        <v>0</v>
      </c>
    </row>
    <row r="46" spans="1:4" ht="16.5" thickBot="1" x14ac:dyDescent="0.3">
      <c r="A46" s="22" t="s">
        <v>30</v>
      </c>
      <c r="B46" s="27" t="s">
        <v>164</v>
      </c>
      <c r="C46" s="65">
        <v>0.05</v>
      </c>
      <c r="D46" s="25">
        <f>C46*D42</f>
        <v>0</v>
      </c>
    </row>
    <row r="47" spans="1:4" ht="16.5" thickBot="1" x14ac:dyDescent="0.3">
      <c r="A47" s="22" t="s">
        <v>32</v>
      </c>
      <c r="B47" s="23" t="s">
        <v>50</v>
      </c>
      <c r="C47" s="65">
        <v>1.4999999999999999E-2</v>
      </c>
      <c r="D47" s="25">
        <f>C47*D42</f>
        <v>0</v>
      </c>
    </row>
    <row r="48" spans="1:4" ht="16.5" thickBot="1" x14ac:dyDescent="0.3">
      <c r="A48" s="22" t="s">
        <v>34</v>
      </c>
      <c r="B48" s="23" t="s">
        <v>51</v>
      </c>
      <c r="C48" s="65">
        <v>0.01</v>
      </c>
      <c r="D48" s="25">
        <f>C48*D42</f>
        <v>0</v>
      </c>
    </row>
    <row r="49" spans="1:5" ht="16.5" thickBot="1" x14ac:dyDescent="0.3">
      <c r="A49" s="22" t="s">
        <v>36</v>
      </c>
      <c r="B49" s="23" t="s">
        <v>52</v>
      </c>
      <c r="C49" s="65">
        <v>6.0000000000000001E-3</v>
      </c>
      <c r="D49" s="25">
        <f>C49*D42</f>
        <v>0</v>
      </c>
    </row>
    <row r="50" spans="1:5" ht="16.5" thickBot="1" x14ac:dyDescent="0.3">
      <c r="A50" s="22" t="s">
        <v>53</v>
      </c>
      <c r="B50" s="26" t="s">
        <v>54</v>
      </c>
      <c r="C50" s="65">
        <v>2E-3</v>
      </c>
      <c r="D50" s="25">
        <f>C50*D42</f>
        <v>0</v>
      </c>
    </row>
    <row r="51" spans="1:5" ht="16.5" thickBot="1" x14ac:dyDescent="0.3">
      <c r="A51" s="22" t="s">
        <v>55</v>
      </c>
      <c r="B51" s="26" t="s">
        <v>56</v>
      </c>
      <c r="C51" s="65">
        <v>0.08</v>
      </c>
      <c r="D51" s="25">
        <f>C51*D42</f>
        <v>0</v>
      </c>
    </row>
    <row r="52" spans="1:5" ht="16.5" thickBot="1" x14ac:dyDescent="0.3">
      <c r="A52" s="88" t="s">
        <v>57</v>
      </c>
      <c r="B52" s="89"/>
      <c r="C52" s="9">
        <f>C44+C45+C47+C48+C49+C50+C51+C46</f>
        <v>0.38800000000000001</v>
      </c>
      <c r="D52" s="28">
        <f>SUM(D44:D51)</f>
        <v>0</v>
      </c>
    </row>
    <row r="53" spans="1:5" ht="16.5" thickBot="1" x14ac:dyDescent="0.3">
      <c r="A53" s="1"/>
      <c r="B53" s="1"/>
      <c r="C53" s="1"/>
      <c r="D53" s="1"/>
    </row>
    <row r="54" spans="1:5" ht="16.5" thickBot="1" x14ac:dyDescent="0.3">
      <c r="A54" s="90" t="s">
        <v>58</v>
      </c>
      <c r="B54" s="91"/>
      <c r="C54" s="91"/>
      <c r="D54" s="92"/>
    </row>
    <row r="55" spans="1:5" ht="16.5" thickBot="1" x14ac:dyDescent="0.3">
      <c r="A55" s="4" t="s">
        <v>59</v>
      </c>
      <c r="B55" s="5" t="s">
        <v>60</v>
      </c>
      <c r="C55" s="5" t="s">
        <v>25</v>
      </c>
      <c r="D55" s="5" t="s">
        <v>26</v>
      </c>
    </row>
    <row r="56" spans="1:5" ht="16.5" thickBot="1" x14ac:dyDescent="0.3">
      <c r="A56" s="22" t="s">
        <v>27</v>
      </c>
      <c r="B56" s="26" t="s">
        <v>61</v>
      </c>
      <c r="C56" s="24"/>
      <c r="D56" s="66"/>
      <c r="E56" s="1" t="s">
        <v>126</v>
      </c>
    </row>
    <row r="57" spans="1:5" ht="16.5" thickBot="1" x14ac:dyDescent="0.3">
      <c r="A57" s="22" t="s">
        <v>28</v>
      </c>
      <c r="B57" s="23" t="s">
        <v>127</v>
      </c>
      <c r="C57" s="24"/>
      <c r="D57" s="66"/>
      <c r="E57" s="1" t="s">
        <v>159</v>
      </c>
    </row>
    <row r="58" spans="1:5" ht="16.5" thickBot="1" x14ac:dyDescent="0.3">
      <c r="A58" s="22" t="s">
        <v>30</v>
      </c>
      <c r="B58" s="23" t="s">
        <v>64</v>
      </c>
      <c r="C58" s="26"/>
      <c r="D58" s="66"/>
      <c r="E58" s="1" t="s">
        <v>167</v>
      </c>
    </row>
    <row r="59" spans="1:5" ht="16.5" thickBot="1" x14ac:dyDescent="0.3">
      <c r="A59" s="22" t="s">
        <v>32</v>
      </c>
      <c r="B59" s="23" t="s">
        <v>65</v>
      </c>
      <c r="C59" s="26"/>
      <c r="D59" s="66"/>
      <c r="E59" s="1" t="s">
        <v>160</v>
      </c>
    </row>
    <row r="60" spans="1:5" ht="16.5" thickBot="1" x14ac:dyDescent="0.3">
      <c r="A60" s="22" t="s">
        <v>34</v>
      </c>
      <c r="B60" s="23" t="s">
        <v>128</v>
      </c>
      <c r="C60" s="26"/>
      <c r="D60" s="66"/>
    </row>
    <row r="61" spans="1:5" ht="16.5" thickBot="1" x14ac:dyDescent="0.3">
      <c r="A61" s="88" t="s">
        <v>37</v>
      </c>
      <c r="B61" s="89"/>
      <c r="C61" s="9">
        <f>SUM(C56:C60)</f>
        <v>0</v>
      </c>
      <c r="D61" s="28">
        <f>SUM(D56:D60)</f>
        <v>0</v>
      </c>
    </row>
    <row r="62" spans="1:5" ht="16.5" thickBot="1" x14ac:dyDescent="0.3">
      <c r="A62" s="1"/>
      <c r="B62" s="1"/>
      <c r="C62" s="1"/>
      <c r="D62" s="1"/>
    </row>
    <row r="63" spans="1:5" ht="16.5" thickBot="1" x14ac:dyDescent="0.3">
      <c r="A63" s="90" t="s">
        <v>67</v>
      </c>
      <c r="B63" s="91"/>
      <c r="C63" s="91"/>
      <c r="D63" s="92"/>
    </row>
    <row r="64" spans="1:5" ht="16.5" thickBot="1" x14ac:dyDescent="0.3">
      <c r="A64" s="4">
        <v>2</v>
      </c>
      <c r="B64" s="5" t="s">
        <v>68</v>
      </c>
      <c r="C64" s="5" t="s">
        <v>25</v>
      </c>
      <c r="D64" s="5" t="s">
        <v>26</v>
      </c>
    </row>
    <row r="65" spans="1:8" ht="16.5" thickBot="1" x14ac:dyDescent="0.3">
      <c r="A65" s="22" t="s">
        <v>40</v>
      </c>
      <c r="B65" s="26" t="s">
        <v>41</v>
      </c>
      <c r="C65" s="24">
        <f>C39</f>
        <v>0.11113333333333333</v>
      </c>
      <c r="D65" s="25">
        <f>D39</f>
        <v>0</v>
      </c>
    </row>
    <row r="66" spans="1:8" ht="16.5" thickBot="1" x14ac:dyDescent="0.3">
      <c r="A66" s="22" t="s">
        <v>46</v>
      </c>
      <c r="B66" s="23" t="s">
        <v>47</v>
      </c>
      <c r="C66" s="24">
        <f>C52</f>
        <v>0.38800000000000001</v>
      </c>
      <c r="D66" s="25">
        <f>D52</f>
        <v>0</v>
      </c>
    </row>
    <row r="67" spans="1:8" ht="16.5" thickBot="1" x14ac:dyDescent="0.3">
      <c r="A67" s="22" t="s">
        <v>59</v>
      </c>
      <c r="B67" s="23" t="s">
        <v>60</v>
      </c>
      <c r="C67" s="61">
        <f>C61</f>
        <v>0</v>
      </c>
      <c r="D67" s="25">
        <f>D61</f>
        <v>0</v>
      </c>
    </row>
    <row r="68" spans="1:8" ht="16.5" thickBot="1" x14ac:dyDescent="0.3">
      <c r="A68" s="88" t="s">
        <v>37</v>
      </c>
      <c r="B68" s="89"/>
      <c r="C68" s="62">
        <f>SUM(C65:C67)</f>
        <v>0.49913333333333332</v>
      </c>
      <c r="D68" s="28">
        <f>SUM(D65:D67)</f>
        <v>0</v>
      </c>
    </row>
    <row r="69" spans="1:8" ht="16.5" thickBot="1" x14ac:dyDescent="0.3">
      <c r="A69" s="29"/>
      <c r="B69" s="1"/>
      <c r="C69" s="1"/>
      <c r="D69" s="1"/>
    </row>
    <row r="70" spans="1:8" ht="16.5" thickBot="1" x14ac:dyDescent="0.3">
      <c r="A70" s="90" t="s">
        <v>69</v>
      </c>
      <c r="B70" s="91"/>
      <c r="C70" s="91"/>
      <c r="D70" s="92"/>
    </row>
    <row r="71" spans="1:8" ht="16.5" thickBot="1" x14ac:dyDescent="0.3">
      <c r="A71" s="30" t="s">
        <v>70</v>
      </c>
      <c r="B71" s="17"/>
      <c r="C71" s="17"/>
      <c r="D71" s="18">
        <f>D32+D39</f>
        <v>0</v>
      </c>
    </row>
    <row r="72" spans="1:8" ht="16.5" thickBot="1" x14ac:dyDescent="0.3">
      <c r="A72" s="19">
        <v>3</v>
      </c>
      <c r="B72" s="21" t="s">
        <v>71</v>
      </c>
      <c r="C72" s="21" t="s">
        <v>25</v>
      </c>
      <c r="D72" s="21" t="s">
        <v>26</v>
      </c>
    </row>
    <row r="73" spans="1:8" ht="16.5" thickBot="1" x14ac:dyDescent="0.3">
      <c r="A73" s="22" t="s">
        <v>27</v>
      </c>
      <c r="B73" s="31" t="s">
        <v>72</v>
      </c>
      <c r="C73" s="24">
        <v>4.1999999999999997E-3</v>
      </c>
      <c r="D73" s="25">
        <f>C73*D71</f>
        <v>0</v>
      </c>
      <c r="E73" s="1" t="s">
        <v>129</v>
      </c>
    </row>
    <row r="74" spans="1:8" ht="16.5" thickBot="1" x14ac:dyDescent="0.3">
      <c r="A74" s="22" t="s">
        <v>28</v>
      </c>
      <c r="B74" s="32" t="s">
        <v>74</v>
      </c>
      <c r="C74" s="24">
        <v>2.9999999999999997E-4</v>
      </c>
      <c r="D74" s="25">
        <f>C74*D71</f>
        <v>0</v>
      </c>
      <c r="E74" s="1"/>
    </row>
    <row r="75" spans="1:8" ht="16.5" thickBot="1" x14ac:dyDescent="0.3">
      <c r="A75" s="22" t="s">
        <v>30</v>
      </c>
      <c r="B75" s="31" t="s">
        <v>75</v>
      </c>
      <c r="C75" s="24">
        <v>1.4999999999999999E-4</v>
      </c>
      <c r="D75" s="25">
        <f>C75*D71</f>
        <v>0</v>
      </c>
      <c r="E75" s="1"/>
    </row>
    <row r="76" spans="1:8" ht="16.5" thickBot="1" x14ac:dyDescent="0.3">
      <c r="A76" s="22" t="s">
        <v>32</v>
      </c>
      <c r="B76" s="32" t="s">
        <v>76</v>
      </c>
      <c r="C76" s="24">
        <v>1.9400000000000001E-2</v>
      </c>
      <c r="D76" s="25">
        <f>C76*D71</f>
        <v>0</v>
      </c>
      <c r="E76" s="1" t="s">
        <v>129</v>
      </c>
    </row>
    <row r="77" spans="1:8" ht="32.25" thickBot="1" x14ac:dyDescent="0.3">
      <c r="A77" s="22" t="s">
        <v>34</v>
      </c>
      <c r="B77" s="31" t="s">
        <v>77</v>
      </c>
      <c r="C77" s="24">
        <v>7.7000000000000002E-3</v>
      </c>
      <c r="D77" s="25">
        <f>C77*D71</f>
        <v>0</v>
      </c>
    </row>
    <row r="78" spans="1:8" ht="16.5" thickBot="1" x14ac:dyDescent="0.3">
      <c r="A78" s="22" t="s">
        <v>36</v>
      </c>
      <c r="B78" s="32" t="s">
        <v>78</v>
      </c>
      <c r="C78" s="24">
        <v>8.0000000000000004E-4</v>
      </c>
      <c r="D78" s="25">
        <f>C78*D71</f>
        <v>0</v>
      </c>
    </row>
    <row r="79" spans="1:8" ht="16.5" thickBot="1" x14ac:dyDescent="0.3">
      <c r="A79" s="88" t="s">
        <v>37</v>
      </c>
      <c r="B79" s="89"/>
      <c r="C79" s="9">
        <f>SUM(C73:C78)</f>
        <v>3.2550000000000003E-2</v>
      </c>
      <c r="D79" s="28">
        <f>SUM(D73:D78)</f>
        <v>0</v>
      </c>
      <c r="H79">
        <v>1</v>
      </c>
    </row>
    <row r="80" spans="1:8" ht="16.5" thickBot="1" x14ac:dyDescent="0.3">
      <c r="A80" s="1"/>
      <c r="B80" s="1"/>
      <c r="C80" s="1"/>
      <c r="D80" s="1"/>
    </row>
    <row r="81" spans="1:5" ht="16.5" thickBot="1" x14ac:dyDescent="0.3">
      <c r="A81" s="90" t="s">
        <v>79</v>
      </c>
      <c r="B81" s="91"/>
      <c r="C81" s="91"/>
      <c r="D81" s="92"/>
    </row>
    <row r="82" spans="1:5" ht="16.5" thickBot="1" x14ac:dyDescent="0.3">
      <c r="A82" s="113" t="s">
        <v>80</v>
      </c>
      <c r="B82" s="114"/>
      <c r="C82" s="114"/>
      <c r="D82" s="115"/>
    </row>
    <row r="83" spans="1:5" ht="16.5" thickBot="1" x14ac:dyDescent="0.3">
      <c r="A83" s="33" t="s">
        <v>81</v>
      </c>
      <c r="B83" s="17"/>
      <c r="C83" s="17"/>
      <c r="D83" s="18">
        <f>D32+D39</f>
        <v>0</v>
      </c>
    </row>
    <row r="84" spans="1:5" ht="16.5" thickBot="1" x14ac:dyDescent="0.3">
      <c r="A84" s="19" t="s">
        <v>82</v>
      </c>
      <c r="B84" s="21" t="s">
        <v>83</v>
      </c>
      <c r="C84" s="21" t="s">
        <v>25</v>
      </c>
      <c r="D84" s="21" t="s">
        <v>26</v>
      </c>
    </row>
    <row r="85" spans="1:5" ht="16.5" thickBot="1" x14ac:dyDescent="0.3">
      <c r="A85" s="22" t="s">
        <v>27</v>
      </c>
      <c r="B85" s="26" t="s">
        <v>84</v>
      </c>
      <c r="C85" s="24">
        <v>0</v>
      </c>
      <c r="D85" s="25">
        <f>C85*D83</f>
        <v>0</v>
      </c>
    </row>
    <row r="86" spans="1:5" ht="16.5" thickBot="1" x14ac:dyDescent="0.3">
      <c r="A86" s="22" t="s">
        <v>28</v>
      </c>
      <c r="B86" s="23" t="s">
        <v>83</v>
      </c>
      <c r="C86" s="24">
        <v>2.8E-3</v>
      </c>
      <c r="D86" s="25">
        <f>C86*D83</f>
        <v>0</v>
      </c>
      <c r="E86" s="1" t="s">
        <v>85</v>
      </c>
    </row>
    <row r="87" spans="1:5" ht="16.5" thickBot="1" x14ac:dyDescent="0.3">
      <c r="A87" s="22" t="s">
        <v>30</v>
      </c>
      <c r="B87" s="23" t="s">
        <v>86</v>
      </c>
      <c r="C87" s="24">
        <v>8.0000000000000004E-4</v>
      </c>
      <c r="D87" s="25">
        <f>C87*D83</f>
        <v>0</v>
      </c>
      <c r="E87" s="1" t="s">
        <v>85</v>
      </c>
    </row>
    <row r="88" spans="1:5" ht="16.5" thickBot="1" x14ac:dyDescent="0.3">
      <c r="A88" s="22" t="s">
        <v>32</v>
      </c>
      <c r="B88" s="23" t="s">
        <v>87</v>
      </c>
      <c r="C88" s="24">
        <v>2E-3</v>
      </c>
      <c r="D88" s="25">
        <f>C88*D83</f>
        <v>0</v>
      </c>
      <c r="E88" s="1" t="s">
        <v>173</v>
      </c>
    </row>
    <row r="89" spans="1:5" ht="16.5" thickBot="1" x14ac:dyDescent="0.3">
      <c r="A89" s="22" t="s">
        <v>34</v>
      </c>
      <c r="B89" s="23" t="s">
        <v>88</v>
      </c>
      <c r="C89" s="24">
        <v>5.5000000000000003E-4</v>
      </c>
      <c r="D89" s="25">
        <f>C89*D83</f>
        <v>0</v>
      </c>
      <c r="E89" s="1" t="s">
        <v>85</v>
      </c>
    </row>
    <row r="90" spans="1:5" ht="16.5" thickBot="1" x14ac:dyDescent="0.3">
      <c r="A90" s="22" t="s">
        <v>36</v>
      </c>
      <c r="B90" s="23" t="s">
        <v>89</v>
      </c>
      <c r="C90" s="24"/>
      <c r="D90" s="25"/>
    </row>
    <row r="91" spans="1:5" ht="16.5" thickBot="1" x14ac:dyDescent="0.3">
      <c r="A91" s="88" t="s">
        <v>57</v>
      </c>
      <c r="B91" s="89"/>
      <c r="C91" s="9">
        <f>SUM(C85:C90)</f>
        <v>6.1500000000000001E-3</v>
      </c>
      <c r="D91" s="28">
        <f>SUM(D85:D90)</f>
        <v>0</v>
      </c>
    </row>
    <row r="92" spans="1:5" ht="16.5" thickBot="1" x14ac:dyDescent="0.3">
      <c r="A92" s="1"/>
      <c r="B92" s="1"/>
      <c r="C92" s="1"/>
      <c r="D92" s="1"/>
    </row>
    <row r="93" spans="1:5" ht="16.5" thickBot="1" x14ac:dyDescent="0.3">
      <c r="A93" s="90" t="s">
        <v>90</v>
      </c>
      <c r="B93" s="91"/>
      <c r="C93" s="91"/>
      <c r="D93" s="92"/>
    </row>
    <row r="94" spans="1:5" ht="16.5" thickBot="1" x14ac:dyDescent="0.3">
      <c r="A94" s="4" t="s">
        <v>91</v>
      </c>
      <c r="B94" s="72" t="s">
        <v>92</v>
      </c>
      <c r="C94" s="5" t="s">
        <v>25</v>
      </c>
      <c r="D94" s="5" t="s">
        <v>26</v>
      </c>
    </row>
    <row r="95" spans="1:5" ht="16.5" thickBot="1" x14ac:dyDescent="0.3">
      <c r="A95" s="22" t="s">
        <v>27</v>
      </c>
      <c r="B95" s="23" t="s">
        <v>93</v>
      </c>
      <c r="C95" s="26"/>
      <c r="D95" s="25"/>
    </row>
    <row r="96" spans="1:5" ht="16.5" thickBot="1" x14ac:dyDescent="0.3">
      <c r="A96" s="88" t="s">
        <v>37</v>
      </c>
      <c r="B96" s="89"/>
      <c r="C96" s="62">
        <v>0</v>
      </c>
      <c r="D96" s="28">
        <f>D95</f>
        <v>0</v>
      </c>
    </row>
    <row r="97" spans="1:5" ht="16.5" thickBot="1" x14ac:dyDescent="0.3">
      <c r="A97" s="1"/>
      <c r="B97" s="1"/>
      <c r="C97" s="1"/>
      <c r="D97" s="1"/>
    </row>
    <row r="98" spans="1:5" ht="16.5" thickBot="1" x14ac:dyDescent="0.3">
      <c r="A98" s="90" t="s">
        <v>94</v>
      </c>
      <c r="B98" s="91"/>
      <c r="C98" s="91"/>
      <c r="D98" s="92"/>
    </row>
    <row r="99" spans="1:5" ht="16.5" thickBot="1" x14ac:dyDescent="0.3">
      <c r="A99" s="4">
        <v>4</v>
      </c>
      <c r="B99" s="72" t="s">
        <v>95</v>
      </c>
      <c r="C99" s="5" t="s">
        <v>25</v>
      </c>
      <c r="D99" s="5" t="s">
        <v>26</v>
      </c>
    </row>
    <row r="100" spans="1:5" ht="16.5" thickBot="1" x14ac:dyDescent="0.3">
      <c r="A100" s="22" t="s">
        <v>82</v>
      </c>
      <c r="B100" s="23" t="s">
        <v>83</v>
      </c>
      <c r="C100" s="24">
        <f>C91</f>
        <v>6.1500000000000001E-3</v>
      </c>
      <c r="D100" s="25">
        <f>D91</f>
        <v>0</v>
      </c>
    </row>
    <row r="101" spans="1:5" ht="16.5" thickBot="1" x14ac:dyDescent="0.3">
      <c r="A101" s="22" t="s">
        <v>91</v>
      </c>
      <c r="B101" s="23" t="s">
        <v>92</v>
      </c>
      <c r="C101" s="24">
        <f>C95</f>
        <v>0</v>
      </c>
      <c r="D101" s="25">
        <f>D96</f>
        <v>0</v>
      </c>
    </row>
    <row r="102" spans="1:5" ht="16.5" thickBot="1" x14ac:dyDescent="0.3">
      <c r="A102" s="88" t="s">
        <v>96</v>
      </c>
      <c r="B102" s="89"/>
      <c r="C102" s="9">
        <f>SUM(C100:C101)</f>
        <v>6.1500000000000001E-3</v>
      </c>
      <c r="D102" s="28">
        <f>SUM(D100:D101)</f>
        <v>0</v>
      </c>
    </row>
    <row r="103" spans="1:5" ht="16.5" thickBot="1" x14ac:dyDescent="0.3">
      <c r="A103" s="1"/>
      <c r="B103" s="1"/>
      <c r="C103" s="1"/>
      <c r="D103" s="1"/>
    </row>
    <row r="104" spans="1:5" ht="16.5" thickBot="1" x14ac:dyDescent="0.3">
      <c r="A104" s="90" t="s">
        <v>97</v>
      </c>
      <c r="B104" s="91"/>
      <c r="C104" s="91"/>
      <c r="D104" s="92"/>
    </row>
    <row r="105" spans="1:5" ht="16.5" thickBot="1" x14ac:dyDescent="0.3">
      <c r="A105" s="4">
        <v>5</v>
      </c>
      <c r="B105" s="170" t="s">
        <v>98</v>
      </c>
      <c r="C105" s="171"/>
      <c r="D105" s="5" t="s">
        <v>26</v>
      </c>
    </row>
    <row r="106" spans="1:5" ht="16.5" thickBot="1" x14ac:dyDescent="0.3">
      <c r="A106" s="22" t="s">
        <v>27</v>
      </c>
      <c r="B106" s="105" t="s">
        <v>130</v>
      </c>
      <c r="C106" s="106"/>
      <c r="D106" s="109"/>
      <c r="E106" s="80" t="s">
        <v>155</v>
      </c>
    </row>
    <row r="107" spans="1:5" ht="16.5" thickBot="1" x14ac:dyDescent="0.3">
      <c r="A107" s="22" t="s">
        <v>28</v>
      </c>
      <c r="B107" s="105" t="s">
        <v>100</v>
      </c>
      <c r="C107" s="106"/>
      <c r="D107" s="110"/>
      <c r="E107" s="80"/>
    </row>
    <row r="108" spans="1:5" ht="16.5" thickBot="1" x14ac:dyDescent="0.3">
      <c r="A108" s="22" t="s">
        <v>30</v>
      </c>
      <c r="B108" s="105" t="s">
        <v>89</v>
      </c>
      <c r="C108" s="106"/>
      <c r="D108" s="69"/>
    </row>
    <row r="109" spans="1:5" ht="16.5" thickBot="1" x14ac:dyDescent="0.3">
      <c r="A109" s="88" t="s">
        <v>101</v>
      </c>
      <c r="B109" s="93"/>
      <c r="C109" s="89"/>
      <c r="D109" s="28">
        <f>SUM(D106:D108)</f>
        <v>0</v>
      </c>
    </row>
    <row r="110" spans="1:5" ht="16.5" thickBot="1" x14ac:dyDescent="0.3">
      <c r="A110" s="1"/>
      <c r="B110" s="1"/>
      <c r="C110" s="1"/>
      <c r="D110" s="1"/>
    </row>
    <row r="111" spans="1:5" ht="15.75" x14ac:dyDescent="0.25">
      <c r="A111" s="94" t="s">
        <v>102</v>
      </c>
      <c r="B111" s="95"/>
      <c r="C111" s="95"/>
      <c r="D111" s="96"/>
    </row>
    <row r="112" spans="1:5" ht="16.5" thickBot="1" x14ac:dyDescent="0.3">
      <c r="A112" s="97" t="s">
        <v>103</v>
      </c>
      <c r="B112" s="98"/>
      <c r="C112" s="99"/>
      <c r="D112" s="35">
        <f>D32+D68+D79+D102+D109</f>
        <v>0</v>
      </c>
    </row>
    <row r="113" spans="1:4" ht="16.5" thickBot="1" x14ac:dyDescent="0.3">
      <c r="A113" s="19">
        <v>6</v>
      </c>
      <c r="B113" s="41" t="s">
        <v>104</v>
      </c>
      <c r="C113" s="21" t="s">
        <v>25</v>
      </c>
      <c r="D113" s="21" t="s">
        <v>26</v>
      </c>
    </row>
    <row r="114" spans="1:4" ht="16.5" thickBot="1" x14ac:dyDescent="0.3">
      <c r="A114" s="22" t="s">
        <v>27</v>
      </c>
      <c r="B114" s="26" t="s">
        <v>105</v>
      </c>
      <c r="C114" s="65"/>
      <c r="D114" s="25">
        <f>C114*D112</f>
        <v>0</v>
      </c>
    </row>
    <row r="115" spans="1:4" ht="16.5" thickBot="1" x14ac:dyDescent="0.3">
      <c r="A115" s="22" t="s">
        <v>28</v>
      </c>
      <c r="B115" s="26" t="s">
        <v>107</v>
      </c>
      <c r="C115" s="65">
        <v>7.0000000000000007E-2</v>
      </c>
      <c r="D115" s="25">
        <f>(D112+D114)*C115</f>
        <v>0</v>
      </c>
    </row>
    <row r="116" spans="1:4" ht="16.5" thickBot="1" x14ac:dyDescent="0.3">
      <c r="A116" s="22" t="s">
        <v>30</v>
      </c>
      <c r="B116" s="26" t="s">
        <v>108</v>
      </c>
      <c r="C116" s="67"/>
      <c r="D116" s="25"/>
    </row>
    <row r="117" spans="1:4" ht="16.5" thickBot="1" x14ac:dyDescent="0.3">
      <c r="A117" s="22"/>
      <c r="B117" s="23" t="s">
        <v>109</v>
      </c>
      <c r="C117" s="65">
        <v>7.5999999999999998E-2</v>
      </c>
      <c r="D117" s="25">
        <f>C117*D121</f>
        <v>0</v>
      </c>
    </row>
    <row r="118" spans="1:4" ht="16.5" thickBot="1" x14ac:dyDescent="0.3">
      <c r="A118" s="22"/>
      <c r="B118" s="26" t="s">
        <v>111</v>
      </c>
      <c r="C118" s="65">
        <v>1.6500000000000001E-2</v>
      </c>
      <c r="D118" s="25">
        <f>C118*D121</f>
        <v>0</v>
      </c>
    </row>
    <row r="119" spans="1:4" ht="16.5" thickBot="1" x14ac:dyDescent="0.3">
      <c r="A119" s="22"/>
      <c r="B119" s="26" t="s">
        <v>112</v>
      </c>
      <c r="C119" s="65">
        <v>0.03</v>
      </c>
      <c r="D119" s="25">
        <f>C119*D121</f>
        <v>0</v>
      </c>
    </row>
    <row r="120" spans="1:4" ht="16.5" thickBot="1" x14ac:dyDescent="0.3">
      <c r="A120" s="88" t="s">
        <v>113</v>
      </c>
      <c r="B120" s="93"/>
      <c r="C120" s="68">
        <f>C117+C118+C119</f>
        <v>0.1225</v>
      </c>
      <c r="D120" s="25"/>
    </row>
    <row r="121" spans="1:4" ht="16.5" thickBot="1" x14ac:dyDescent="0.3">
      <c r="A121" s="102"/>
      <c r="B121" s="103"/>
      <c r="C121" s="104"/>
      <c r="D121" s="25">
        <f>(D112+D114+D115)/(1-C120)</f>
        <v>0</v>
      </c>
    </row>
    <row r="122" spans="1:4" ht="16.5" thickBot="1" x14ac:dyDescent="0.3">
      <c r="A122" s="88" t="s">
        <v>57</v>
      </c>
      <c r="B122" s="89"/>
      <c r="C122" s="9">
        <f>SUM(C114+C115+C120)</f>
        <v>0.1925</v>
      </c>
      <c r="D122" s="28">
        <f>SUM(D114:D119)</f>
        <v>0</v>
      </c>
    </row>
    <row r="123" spans="1:4" ht="16.5" thickBot="1" x14ac:dyDescent="0.3">
      <c r="A123" s="1"/>
      <c r="B123" s="1"/>
      <c r="C123" s="1"/>
      <c r="D123" s="1"/>
    </row>
    <row r="124" spans="1:4" ht="16.5" thickBot="1" x14ac:dyDescent="0.3">
      <c r="A124" s="90" t="s">
        <v>114</v>
      </c>
      <c r="B124" s="91"/>
      <c r="C124" s="91"/>
      <c r="D124" s="92"/>
    </row>
    <row r="125" spans="1:4" ht="32.25" thickBot="1" x14ac:dyDescent="0.3">
      <c r="A125" s="4"/>
      <c r="B125" s="39" t="s">
        <v>115</v>
      </c>
      <c r="C125" s="5" t="s">
        <v>25</v>
      </c>
      <c r="D125" s="5" t="s">
        <v>26</v>
      </c>
    </row>
    <row r="126" spans="1:4" ht="16.5" thickBot="1" x14ac:dyDescent="0.3">
      <c r="A126" s="19" t="s">
        <v>27</v>
      </c>
      <c r="B126" s="26" t="s">
        <v>23</v>
      </c>
      <c r="C126" s="24">
        <f>C32</f>
        <v>1.9</v>
      </c>
      <c r="D126" s="37">
        <f>D32</f>
        <v>0</v>
      </c>
    </row>
    <row r="127" spans="1:4" ht="16.5" thickBot="1" x14ac:dyDescent="0.3">
      <c r="A127" s="19" t="s">
        <v>28</v>
      </c>
      <c r="B127" s="23" t="s">
        <v>38</v>
      </c>
      <c r="C127" s="24">
        <f>C68</f>
        <v>0.49913333333333332</v>
      </c>
      <c r="D127" s="37">
        <f>D68</f>
        <v>0</v>
      </c>
    </row>
    <row r="128" spans="1:4" ht="16.5" thickBot="1" x14ac:dyDescent="0.3">
      <c r="A128" s="19" t="s">
        <v>30</v>
      </c>
      <c r="B128" s="23" t="s">
        <v>69</v>
      </c>
      <c r="C128" s="24">
        <f>C79</f>
        <v>3.2550000000000003E-2</v>
      </c>
      <c r="D128" s="37">
        <f>D79</f>
        <v>0</v>
      </c>
    </row>
    <row r="129" spans="1:4" ht="16.5" thickBot="1" x14ac:dyDescent="0.3">
      <c r="A129" s="19" t="s">
        <v>32</v>
      </c>
      <c r="B129" s="23" t="s">
        <v>79</v>
      </c>
      <c r="C129" s="24">
        <f>C91+C96</f>
        <v>6.1500000000000001E-3</v>
      </c>
      <c r="D129" s="37">
        <f>D102</f>
        <v>0</v>
      </c>
    </row>
    <row r="130" spans="1:4" ht="16.5" thickBot="1" x14ac:dyDescent="0.3">
      <c r="A130" s="19" t="s">
        <v>34</v>
      </c>
      <c r="B130" s="23" t="s">
        <v>97</v>
      </c>
      <c r="C130" s="36"/>
      <c r="D130" s="37">
        <f>D109</f>
        <v>0</v>
      </c>
    </row>
    <row r="131" spans="1:4" ht="16.5" thickBot="1" x14ac:dyDescent="0.3">
      <c r="A131" s="88" t="s">
        <v>116</v>
      </c>
      <c r="B131" s="89"/>
      <c r="C131" s="21"/>
      <c r="D131" s="37">
        <f>SUM(D126:D130)</f>
        <v>0</v>
      </c>
    </row>
    <row r="132" spans="1:4" ht="16.5" thickBot="1" x14ac:dyDescent="0.3">
      <c r="A132" s="19" t="s">
        <v>36</v>
      </c>
      <c r="B132" s="23" t="s">
        <v>117</v>
      </c>
      <c r="C132" s="24">
        <f>C122</f>
        <v>0.1925</v>
      </c>
      <c r="D132" s="37">
        <f>D122</f>
        <v>0</v>
      </c>
    </row>
    <row r="133" spans="1:4" ht="16.5" thickBot="1" x14ac:dyDescent="0.3">
      <c r="A133" s="88" t="s">
        <v>118</v>
      </c>
      <c r="B133" s="89"/>
      <c r="C133" s="63">
        <f>SUM(C126:C132)</f>
        <v>2.6303333333333332</v>
      </c>
      <c r="D133" s="37">
        <f>ROUND(SUM(D131:D132),2)</f>
        <v>0</v>
      </c>
    </row>
    <row r="134" spans="1:4" ht="16.5" thickBot="1" x14ac:dyDescent="0.3">
      <c r="A134" s="88" t="s">
        <v>119</v>
      </c>
      <c r="B134" s="89"/>
      <c r="C134" s="63"/>
      <c r="D134" s="64">
        <v>2</v>
      </c>
    </row>
    <row r="135" spans="1:4" ht="16.5" thickBot="1" x14ac:dyDescent="0.3">
      <c r="A135" s="88" t="s">
        <v>131</v>
      </c>
      <c r="B135" s="89"/>
      <c r="C135" s="63"/>
      <c r="D135" s="37">
        <f>D133*D134</f>
        <v>0</v>
      </c>
    </row>
    <row r="136" spans="1:4" ht="16.5" thickBot="1" x14ac:dyDescent="0.3">
      <c r="A136" s="88" t="s">
        <v>132</v>
      </c>
      <c r="B136" s="89"/>
      <c r="C136" s="63"/>
      <c r="D136" s="38">
        <f>D135*C10</f>
        <v>0</v>
      </c>
    </row>
  </sheetData>
  <sheetProtection algorithmName="SHA-512" hashValue="1yfLKDce9s/rjc8g5+4Lnf7jXb5V3z0TzlsqWNzGpS9sgtjhGZqZliUW80HBweoLlQc9bwT+nl/uKuHjVgdw0Q==" saltValue="K2fDQOWNALW7t9m41OVkNw==" spinCount="100000" sheet="1" objects="1" scenarios="1"/>
  <mergeCells count="68">
    <mergeCell ref="C20:D20"/>
    <mergeCell ref="A20:B20"/>
    <mergeCell ref="A1:D2"/>
    <mergeCell ref="A3:D3"/>
    <mergeCell ref="A4:B4"/>
    <mergeCell ref="C4:D4"/>
    <mergeCell ref="A5:B5"/>
    <mergeCell ref="C5:D5"/>
    <mergeCell ref="A16:D16"/>
    <mergeCell ref="A7:D7"/>
    <mergeCell ref="A8:B8"/>
    <mergeCell ref="C8:D8"/>
    <mergeCell ref="A9:B9"/>
    <mergeCell ref="C9:D9"/>
    <mergeCell ref="A10:B10"/>
    <mergeCell ref="C10:D10"/>
    <mergeCell ref="A12:D12"/>
    <mergeCell ref="A13:B13"/>
    <mergeCell ref="C13:D13"/>
    <mergeCell ref="A14:B14"/>
    <mergeCell ref="C14:D14"/>
    <mergeCell ref="A17:B17"/>
    <mergeCell ref="C17:D17"/>
    <mergeCell ref="A18:B18"/>
    <mergeCell ref="C18:D18"/>
    <mergeCell ref="A19:B19"/>
    <mergeCell ref="C19:D19"/>
    <mergeCell ref="A61:B61"/>
    <mergeCell ref="A21:B21"/>
    <mergeCell ref="C21:D21"/>
    <mergeCell ref="A23:D23"/>
    <mergeCell ref="A32:B32"/>
    <mergeCell ref="A34:D34"/>
    <mergeCell ref="A35:D35"/>
    <mergeCell ref="A39:B39"/>
    <mergeCell ref="A41:D41"/>
    <mergeCell ref="A42:B42"/>
    <mergeCell ref="A52:B52"/>
    <mergeCell ref="A54:D54"/>
    <mergeCell ref="A104:D104"/>
    <mergeCell ref="A63:D63"/>
    <mergeCell ref="A68:B68"/>
    <mergeCell ref="A70:D70"/>
    <mergeCell ref="A79:B79"/>
    <mergeCell ref="A81:D81"/>
    <mergeCell ref="A82:D82"/>
    <mergeCell ref="A91:B91"/>
    <mergeCell ref="A93:D93"/>
    <mergeCell ref="A96:B96"/>
    <mergeCell ref="A98:D98"/>
    <mergeCell ref="A102:B102"/>
    <mergeCell ref="A124:D124"/>
    <mergeCell ref="B105:C105"/>
    <mergeCell ref="B106:C106"/>
    <mergeCell ref="D106:D107"/>
    <mergeCell ref="B107:C107"/>
    <mergeCell ref="B108:C108"/>
    <mergeCell ref="A109:C109"/>
    <mergeCell ref="A111:D111"/>
    <mergeCell ref="A112:C112"/>
    <mergeCell ref="A120:B120"/>
    <mergeCell ref="A121:C121"/>
    <mergeCell ref="A122:B122"/>
    <mergeCell ref="A131:B131"/>
    <mergeCell ref="A133:B133"/>
    <mergeCell ref="A134:B134"/>
    <mergeCell ref="A135:B135"/>
    <mergeCell ref="A136:B13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DCACF-1518-41ED-B83A-0922856C1C57}">
  <dimension ref="A1:V135"/>
  <sheetViews>
    <sheetView topLeftCell="A127" zoomScale="110" zoomScaleNormal="110" workbookViewId="0">
      <selection activeCell="F115" sqref="F115"/>
    </sheetView>
  </sheetViews>
  <sheetFormatPr defaultRowHeight="15" x14ac:dyDescent="0.25"/>
  <cols>
    <col min="1" max="1" width="20.140625" customWidth="1"/>
    <col min="2" max="2" width="68.7109375" customWidth="1"/>
    <col min="3" max="3" width="17.42578125" customWidth="1"/>
    <col min="4" max="4" width="42.7109375" customWidth="1"/>
  </cols>
  <sheetData>
    <row r="1" spans="1:4" x14ac:dyDescent="0.25">
      <c r="A1" s="158" t="s">
        <v>0</v>
      </c>
      <c r="B1" s="159"/>
      <c r="C1" s="159"/>
      <c r="D1" s="160"/>
    </row>
    <row r="2" spans="1:4" ht="15.75" thickBot="1" x14ac:dyDescent="0.3">
      <c r="A2" s="161"/>
      <c r="B2" s="162"/>
      <c r="C2" s="162"/>
      <c r="D2" s="163"/>
    </row>
    <row r="3" spans="1:4" ht="15.75" x14ac:dyDescent="0.25">
      <c r="A3" s="158" t="s">
        <v>1</v>
      </c>
      <c r="B3" s="159"/>
      <c r="C3" s="159"/>
      <c r="D3" s="160"/>
    </row>
    <row r="4" spans="1:4" ht="15.75" x14ac:dyDescent="0.25">
      <c r="A4" s="164" t="s">
        <v>2</v>
      </c>
      <c r="B4" s="165"/>
      <c r="C4" s="166" t="s">
        <v>3</v>
      </c>
      <c r="D4" s="167"/>
    </row>
    <row r="5" spans="1:4" ht="16.5" thickBot="1" x14ac:dyDescent="0.3">
      <c r="A5" s="172" t="s">
        <v>4</v>
      </c>
      <c r="B5" s="173"/>
      <c r="C5" s="174"/>
      <c r="D5" s="175"/>
    </row>
    <row r="6" spans="1:4" ht="16.5" thickBot="1" x14ac:dyDescent="0.3">
      <c r="A6" s="1"/>
      <c r="B6" s="2"/>
      <c r="C6" s="1"/>
      <c r="D6" s="1"/>
    </row>
    <row r="7" spans="1:4" ht="16.5" thickBot="1" x14ac:dyDescent="0.3">
      <c r="A7" s="139" t="s">
        <v>5</v>
      </c>
      <c r="B7" s="140"/>
      <c r="C7" s="140"/>
      <c r="D7" s="141"/>
    </row>
    <row r="8" spans="1:4" ht="15.75" x14ac:dyDescent="0.25">
      <c r="A8" s="142" t="s">
        <v>6</v>
      </c>
      <c r="B8" s="143"/>
      <c r="C8" s="144" t="s">
        <v>7</v>
      </c>
      <c r="D8" s="145"/>
    </row>
    <row r="9" spans="1:4" ht="15.75" x14ac:dyDescent="0.25">
      <c r="A9" s="146" t="s">
        <v>8</v>
      </c>
      <c r="B9" s="147"/>
      <c r="C9" s="148" t="s">
        <v>166</v>
      </c>
      <c r="D9" s="149"/>
    </row>
    <row r="10" spans="1:4" ht="16.5" thickBot="1" x14ac:dyDescent="0.3">
      <c r="A10" s="150" t="s">
        <v>9</v>
      </c>
      <c r="B10" s="151"/>
      <c r="C10" s="152">
        <v>12</v>
      </c>
      <c r="D10" s="153"/>
    </row>
    <row r="11" spans="1:4" ht="16.5" thickBot="1" x14ac:dyDescent="0.3">
      <c r="A11" s="1"/>
      <c r="B11" s="1"/>
      <c r="C11" s="1"/>
      <c r="D11" s="1"/>
    </row>
    <row r="12" spans="1:4" ht="16.5" thickBot="1" x14ac:dyDescent="0.3">
      <c r="A12" s="139" t="s">
        <v>10</v>
      </c>
      <c r="B12" s="140"/>
      <c r="C12" s="140"/>
      <c r="D12" s="141"/>
    </row>
    <row r="13" spans="1:4" ht="15.75" x14ac:dyDescent="0.25">
      <c r="A13" s="121" t="s">
        <v>11</v>
      </c>
      <c r="B13" s="122"/>
      <c r="C13" s="154" t="s">
        <v>133</v>
      </c>
      <c r="D13" s="155"/>
    </row>
    <row r="14" spans="1:4" ht="16.5" thickBot="1" x14ac:dyDescent="0.3">
      <c r="A14" s="133" t="s">
        <v>13</v>
      </c>
      <c r="B14" s="134"/>
      <c r="C14" s="156" t="s">
        <v>14</v>
      </c>
      <c r="D14" s="157"/>
    </row>
    <row r="15" spans="1:4" ht="16.5" thickBot="1" x14ac:dyDescent="0.3">
      <c r="A15" s="1"/>
      <c r="B15" s="1"/>
      <c r="C15" s="1"/>
      <c r="D15" s="1"/>
    </row>
    <row r="16" spans="1:4" ht="16.5" thickBot="1" x14ac:dyDescent="0.3">
      <c r="A16" s="139" t="s">
        <v>15</v>
      </c>
      <c r="B16" s="140"/>
      <c r="C16" s="140"/>
      <c r="D16" s="141"/>
    </row>
    <row r="17" spans="1:10" ht="15.75" x14ac:dyDescent="0.25">
      <c r="A17" s="121" t="s">
        <v>16</v>
      </c>
      <c r="B17" s="122"/>
      <c r="C17" s="123"/>
      <c r="D17" s="124"/>
      <c r="E17" s="176" t="s">
        <v>134</v>
      </c>
      <c r="F17" s="177"/>
      <c r="G17" s="177"/>
      <c r="H17" s="177"/>
      <c r="I17" s="177"/>
      <c r="J17" s="177"/>
    </row>
    <row r="18" spans="1:10" ht="15.75" x14ac:dyDescent="0.25">
      <c r="A18" s="127" t="s">
        <v>18</v>
      </c>
      <c r="B18" s="128"/>
      <c r="C18" s="129" t="s">
        <v>135</v>
      </c>
      <c r="D18" s="130"/>
      <c r="E18" s="1"/>
      <c r="F18" s="1"/>
      <c r="G18" s="1"/>
      <c r="H18" s="1"/>
      <c r="I18" s="1"/>
      <c r="J18" s="1"/>
    </row>
    <row r="19" spans="1:10" ht="15.75" x14ac:dyDescent="0.25">
      <c r="A19" s="127" t="s">
        <v>20</v>
      </c>
      <c r="B19" s="128"/>
      <c r="C19" s="131">
        <v>46054</v>
      </c>
      <c r="D19" s="132"/>
      <c r="E19" s="1"/>
      <c r="F19" s="1"/>
      <c r="G19" s="1"/>
      <c r="H19" s="1"/>
      <c r="I19" s="1"/>
      <c r="J19" s="1"/>
    </row>
    <row r="20" spans="1:10" ht="16.5" thickBot="1" x14ac:dyDescent="0.3">
      <c r="A20" s="133" t="s">
        <v>21</v>
      </c>
      <c r="B20" s="134"/>
      <c r="C20" s="137" t="s">
        <v>136</v>
      </c>
      <c r="D20" s="138"/>
      <c r="E20" s="1"/>
      <c r="F20" s="1"/>
      <c r="G20" s="1"/>
      <c r="H20" s="1"/>
      <c r="I20" s="1"/>
      <c r="J20" s="1"/>
    </row>
    <row r="21" spans="1:10" ht="16.5" thickBot="1" x14ac:dyDescent="0.3">
      <c r="A21" s="133" t="s">
        <v>175</v>
      </c>
      <c r="B21" s="134"/>
      <c r="C21" s="135">
        <v>220</v>
      </c>
      <c r="D21" s="136"/>
      <c r="E21" s="1"/>
      <c r="F21" s="1"/>
      <c r="G21" s="1"/>
      <c r="H21" s="1"/>
      <c r="I21" s="1"/>
      <c r="J21" s="1"/>
    </row>
    <row r="22" spans="1:10" ht="16.5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16.5" thickBot="1" x14ac:dyDescent="0.3">
      <c r="A23" s="90" t="s">
        <v>23</v>
      </c>
      <c r="B23" s="91"/>
      <c r="C23" s="91"/>
      <c r="D23" s="92"/>
      <c r="E23" s="1"/>
      <c r="F23" s="1"/>
      <c r="G23" s="1"/>
      <c r="H23" s="1"/>
      <c r="I23" s="1"/>
      <c r="J23" s="1"/>
    </row>
    <row r="24" spans="1:10" ht="16.5" thickBot="1" x14ac:dyDescent="0.3">
      <c r="A24" s="4">
        <v>1</v>
      </c>
      <c r="B24" s="72" t="s">
        <v>24</v>
      </c>
      <c r="C24" s="5" t="s">
        <v>25</v>
      </c>
      <c r="D24" s="5" t="s">
        <v>26</v>
      </c>
      <c r="E24" s="1"/>
      <c r="F24" s="1"/>
      <c r="G24" s="1"/>
      <c r="H24" s="1"/>
      <c r="I24" s="1"/>
      <c r="J24" s="1"/>
    </row>
    <row r="25" spans="1:10" ht="15.75" x14ac:dyDescent="0.25">
      <c r="A25" s="6" t="s">
        <v>27</v>
      </c>
      <c r="B25" s="40" t="s">
        <v>156</v>
      </c>
      <c r="C25" s="51">
        <v>1</v>
      </c>
      <c r="D25" s="52">
        <f>(C17*C21)*C25</f>
        <v>0</v>
      </c>
      <c r="E25" s="1"/>
      <c r="F25" s="1"/>
      <c r="G25" s="1"/>
      <c r="H25" s="1"/>
      <c r="I25" s="1"/>
      <c r="J25" s="1"/>
    </row>
    <row r="26" spans="1:10" ht="15.75" x14ac:dyDescent="0.25">
      <c r="A26" s="7" t="s">
        <v>28</v>
      </c>
      <c r="B26" s="8" t="s">
        <v>29</v>
      </c>
      <c r="C26" s="53"/>
      <c r="D26" s="54">
        <f>D25*C26</f>
        <v>0</v>
      </c>
      <c r="E26" s="1"/>
      <c r="F26" s="1"/>
      <c r="G26" s="1"/>
      <c r="H26" s="1"/>
      <c r="I26" s="1"/>
      <c r="J26" s="1"/>
    </row>
    <row r="27" spans="1:10" ht="15.75" x14ac:dyDescent="0.25">
      <c r="A27" s="7" t="s">
        <v>30</v>
      </c>
      <c r="B27" s="8" t="s">
        <v>31</v>
      </c>
      <c r="C27" s="53"/>
      <c r="D27" s="54">
        <f>D25*C27</f>
        <v>0</v>
      </c>
      <c r="E27" s="1"/>
      <c r="F27" s="1"/>
      <c r="G27" s="1"/>
      <c r="H27" s="1"/>
      <c r="I27" s="1"/>
      <c r="J27" s="1"/>
    </row>
    <row r="28" spans="1:10" ht="15.75" x14ac:dyDescent="0.25">
      <c r="A28" s="7" t="s">
        <v>32</v>
      </c>
      <c r="B28" s="8" t="s">
        <v>33</v>
      </c>
      <c r="C28" s="55"/>
      <c r="D28" s="54">
        <f>D25*C28</f>
        <v>0</v>
      </c>
      <c r="E28" s="1"/>
      <c r="F28" s="1"/>
      <c r="G28" s="1"/>
      <c r="H28" s="1"/>
      <c r="I28" s="1"/>
      <c r="J28" s="1"/>
    </row>
    <row r="29" spans="1:10" ht="15.75" x14ac:dyDescent="0.25">
      <c r="A29" s="7" t="s">
        <v>34</v>
      </c>
      <c r="B29" s="8" t="s">
        <v>35</v>
      </c>
      <c r="C29" s="55"/>
      <c r="D29" s="54">
        <f>D25*C29</f>
        <v>0</v>
      </c>
      <c r="E29" s="1"/>
      <c r="F29" s="1"/>
      <c r="G29" s="1"/>
      <c r="H29" s="1"/>
      <c r="I29" s="1"/>
      <c r="J29" s="1"/>
    </row>
    <row r="30" spans="1:10" ht="16.5" thickBot="1" x14ac:dyDescent="0.3">
      <c r="A30" s="12" t="s">
        <v>36</v>
      </c>
      <c r="B30" s="13" t="s">
        <v>158</v>
      </c>
      <c r="C30" s="56"/>
      <c r="D30" s="57">
        <f>D25*C30</f>
        <v>0</v>
      </c>
      <c r="E30" s="1"/>
      <c r="F30" s="1"/>
      <c r="G30" s="1"/>
      <c r="H30" s="1"/>
      <c r="I30" s="1"/>
      <c r="J30" s="1"/>
    </row>
    <row r="31" spans="1:10" ht="16.5" thickBot="1" x14ac:dyDescent="0.3">
      <c r="A31" s="88" t="s">
        <v>37</v>
      </c>
      <c r="B31" s="89"/>
      <c r="C31" s="9">
        <f>SUM(C25:C30)</f>
        <v>1</v>
      </c>
      <c r="D31" s="58">
        <f>SUM(D25:D30)</f>
        <v>0</v>
      </c>
      <c r="E31" s="1"/>
      <c r="F31" s="1"/>
      <c r="G31" s="1"/>
      <c r="H31" s="1"/>
      <c r="I31" s="1"/>
      <c r="J31" s="1"/>
    </row>
    <row r="32" spans="1:10" ht="16.5" thickBo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6.5" thickBot="1" x14ac:dyDescent="0.3">
      <c r="A33" s="90" t="s">
        <v>38</v>
      </c>
      <c r="B33" s="91"/>
      <c r="C33" s="91"/>
      <c r="D33" s="92"/>
      <c r="E33" s="1"/>
      <c r="F33" s="1"/>
      <c r="G33" s="1"/>
      <c r="H33" s="1"/>
      <c r="I33" s="1"/>
      <c r="J33" s="1"/>
    </row>
    <row r="34" spans="1:10" ht="16.5" thickBot="1" x14ac:dyDescent="0.3">
      <c r="A34" s="90" t="s">
        <v>177</v>
      </c>
      <c r="B34" s="91"/>
      <c r="C34" s="91"/>
      <c r="D34" s="92"/>
      <c r="E34" s="1"/>
      <c r="F34" s="1"/>
      <c r="G34" s="1"/>
      <c r="H34" s="1"/>
      <c r="I34" s="1"/>
      <c r="J34" s="1"/>
    </row>
    <row r="35" spans="1:10" ht="16.5" thickBot="1" x14ac:dyDescent="0.3">
      <c r="A35" s="4" t="s">
        <v>40</v>
      </c>
      <c r="B35" s="72" t="s">
        <v>176</v>
      </c>
      <c r="C35" s="5" t="s">
        <v>25</v>
      </c>
      <c r="D35" s="5" t="s">
        <v>26</v>
      </c>
      <c r="E35" s="1"/>
      <c r="F35" s="1"/>
      <c r="G35" s="1"/>
      <c r="H35" s="1"/>
      <c r="I35" s="1"/>
      <c r="J35" s="1"/>
    </row>
    <row r="36" spans="1:10" ht="15.75" x14ac:dyDescent="0.25">
      <c r="A36" s="6" t="s">
        <v>27</v>
      </c>
      <c r="B36" s="40" t="s">
        <v>42</v>
      </c>
      <c r="C36" s="10">
        <f>1/12</f>
        <v>8.3333333333333329E-2</v>
      </c>
      <c r="D36" s="11">
        <f>C36*D31</f>
        <v>0</v>
      </c>
      <c r="E36" s="1"/>
      <c r="F36" s="1"/>
      <c r="G36" s="1"/>
      <c r="H36" s="1"/>
      <c r="I36" s="1"/>
      <c r="J36" s="1"/>
    </row>
    <row r="37" spans="1:10" ht="16.5" thickBot="1" x14ac:dyDescent="0.3">
      <c r="A37" s="12" t="s">
        <v>28</v>
      </c>
      <c r="B37" s="13" t="s">
        <v>43</v>
      </c>
      <c r="C37" s="14">
        <v>2.7799999999999998E-2</v>
      </c>
      <c r="D37" s="15">
        <f>C37*D31</f>
        <v>0</v>
      </c>
      <c r="E37" s="1"/>
      <c r="F37" s="1"/>
      <c r="G37" s="1"/>
      <c r="H37" s="1"/>
      <c r="I37" s="1"/>
      <c r="J37" s="1"/>
    </row>
    <row r="38" spans="1:10" ht="16.5" thickBot="1" x14ac:dyDescent="0.3">
      <c r="A38" s="88" t="s">
        <v>37</v>
      </c>
      <c r="B38" s="89"/>
      <c r="C38" s="9">
        <f>SUM(C36:C37)</f>
        <v>0.11113333333333333</v>
      </c>
      <c r="D38" s="16">
        <f>SUM(D36:D37)</f>
        <v>0</v>
      </c>
      <c r="E38" s="1"/>
      <c r="F38" s="1"/>
      <c r="G38" s="1"/>
      <c r="H38" s="1"/>
      <c r="I38" s="1"/>
      <c r="J38" s="1"/>
    </row>
    <row r="39" spans="1:10" ht="16.5" thickBo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thickBot="1" x14ac:dyDescent="0.3">
      <c r="A40" s="116" t="s">
        <v>44</v>
      </c>
      <c r="B40" s="117"/>
      <c r="C40" s="117"/>
      <c r="D40" s="118"/>
      <c r="E40" s="1"/>
      <c r="F40" s="1"/>
      <c r="G40" s="1"/>
      <c r="H40" s="1"/>
      <c r="I40" s="1"/>
      <c r="J40" s="1"/>
    </row>
    <row r="41" spans="1:10" ht="16.5" thickBot="1" x14ac:dyDescent="0.3">
      <c r="A41" s="119" t="s">
        <v>45</v>
      </c>
      <c r="B41" s="120"/>
      <c r="C41" s="17"/>
      <c r="D41" s="18">
        <f>D31+D38</f>
        <v>0</v>
      </c>
      <c r="E41" s="1"/>
      <c r="F41" s="1"/>
      <c r="G41" s="1"/>
      <c r="H41" s="1"/>
      <c r="I41" s="1"/>
      <c r="J41" s="1"/>
    </row>
    <row r="42" spans="1:10" ht="16.5" thickBot="1" x14ac:dyDescent="0.3">
      <c r="A42" s="19" t="s">
        <v>46</v>
      </c>
      <c r="B42" s="20" t="s">
        <v>47</v>
      </c>
      <c r="C42" s="21" t="s">
        <v>25</v>
      </c>
      <c r="D42" s="21" t="s">
        <v>26</v>
      </c>
      <c r="E42" s="1"/>
      <c r="F42" s="1"/>
      <c r="G42" s="1"/>
      <c r="H42" s="1"/>
      <c r="I42" s="1"/>
      <c r="J42" s="1"/>
    </row>
    <row r="43" spans="1:10" ht="16.5" thickBot="1" x14ac:dyDescent="0.3">
      <c r="A43" s="22" t="s">
        <v>27</v>
      </c>
      <c r="B43" s="26" t="s">
        <v>48</v>
      </c>
      <c r="C43" s="65">
        <v>0.2</v>
      </c>
      <c r="D43" s="25">
        <f>C43*D41</f>
        <v>0</v>
      </c>
      <c r="E43" s="1"/>
      <c r="F43" s="1"/>
      <c r="G43" s="1"/>
      <c r="H43" s="1"/>
      <c r="I43" s="1"/>
      <c r="J43" s="1"/>
    </row>
    <row r="44" spans="1:10" ht="16.5" thickBot="1" x14ac:dyDescent="0.3">
      <c r="A44" s="22" t="s">
        <v>28</v>
      </c>
      <c r="B44" s="23" t="s">
        <v>49</v>
      </c>
      <c r="C44" s="65">
        <v>2.5000000000000001E-2</v>
      </c>
      <c r="D44" s="25">
        <f>C44*D41</f>
        <v>0</v>
      </c>
      <c r="E44" s="1"/>
      <c r="F44" s="1"/>
      <c r="G44" s="1"/>
      <c r="H44" s="1"/>
      <c r="I44" s="1"/>
      <c r="J44" s="1"/>
    </row>
    <row r="45" spans="1:10" ht="16.5" thickBot="1" x14ac:dyDescent="0.3">
      <c r="A45" s="22" t="s">
        <v>30</v>
      </c>
      <c r="B45" s="27" t="s">
        <v>165</v>
      </c>
      <c r="C45" s="65">
        <v>0.05</v>
      </c>
      <c r="D45" s="25">
        <f>C45*D41</f>
        <v>0</v>
      </c>
      <c r="E45" s="1"/>
      <c r="F45" s="1"/>
      <c r="G45" s="1"/>
      <c r="H45" s="1"/>
      <c r="I45" s="1"/>
      <c r="J45" s="1"/>
    </row>
    <row r="46" spans="1:10" ht="16.5" thickBot="1" x14ac:dyDescent="0.3">
      <c r="A46" s="22" t="s">
        <v>32</v>
      </c>
      <c r="B46" s="23" t="s">
        <v>50</v>
      </c>
      <c r="C46" s="65">
        <v>1.4999999999999999E-2</v>
      </c>
      <c r="D46" s="25">
        <f>C46*D41</f>
        <v>0</v>
      </c>
      <c r="E46" s="1"/>
      <c r="F46" s="1"/>
      <c r="G46" s="1"/>
      <c r="H46" s="1"/>
      <c r="I46" s="1"/>
      <c r="J46" s="1"/>
    </row>
    <row r="47" spans="1:10" ht="16.5" thickBot="1" x14ac:dyDescent="0.3">
      <c r="A47" s="22" t="s">
        <v>34</v>
      </c>
      <c r="B47" s="23" t="s">
        <v>51</v>
      </c>
      <c r="C47" s="65">
        <v>0.01</v>
      </c>
      <c r="D47" s="25">
        <f>C47*D41</f>
        <v>0</v>
      </c>
      <c r="E47" s="1"/>
      <c r="F47" s="1"/>
      <c r="G47" s="1"/>
      <c r="H47" s="1"/>
      <c r="I47" s="1"/>
      <c r="J47" s="1"/>
    </row>
    <row r="48" spans="1:10" ht="16.5" thickBot="1" x14ac:dyDescent="0.3">
      <c r="A48" s="22" t="s">
        <v>36</v>
      </c>
      <c r="B48" s="23" t="s">
        <v>52</v>
      </c>
      <c r="C48" s="65">
        <v>6.0000000000000001E-3</v>
      </c>
      <c r="D48" s="25">
        <f>C48*D41</f>
        <v>0</v>
      </c>
      <c r="E48" s="1"/>
      <c r="F48" s="1"/>
      <c r="G48" s="1"/>
      <c r="H48" s="1"/>
      <c r="I48" s="1"/>
      <c r="J48" s="1"/>
    </row>
    <row r="49" spans="1:22" ht="16.5" thickBot="1" x14ac:dyDescent="0.3">
      <c r="A49" s="22" t="s">
        <v>53</v>
      </c>
      <c r="B49" s="26" t="s">
        <v>54</v>
      </c>
      <c r="C49" s="65">
        <v>2E-3</v>
      </c>
      <c r="D49" s="25">
        <f>C49*D41</f>
        <v>0</v>
      </c>
      <c r="E49" s="1"/>
      <c r="F49" s="1"/>
      <c r="G49" s="1"/>
      <c r="H49" s="1"/>
      <c r="I49" s="1"/>
      <c r="J49" s="1"/>
    </row>
    <row r="50" spans="1:22" ht="16.5" thickBot="1" x14ac:dyDescent="0.3">
      <c r="A50" s="22" t="s">
        <v>55</v>
      </c>
      <c r="B50" s="26" t="s">
        <v>56</v>
      </c>
      <c r="C50" s="65">
        <v>0.08</v>
      </c>
      <c r="D50" s="25">
        <f>C50*D41</f>
        <v>0</v>
      </c>
      <c r="E50" s="1"/>
      <c r="F50" s="1"/>
      <c r="G50" s="1"/>
      <c r="H50" s="1"/>
      <c r="I50" s="1"/>
      <c r="J50" s="1"/>
    </row>
    <row r="51" spans="1:22" ht="16.5" thickBot="1" x14ac:dyDescent="0.3">
      <c r="A51" s="88" t="s">
        <v>57</v>
      </c>
      <c r="B51" s="89"/>
      <c r="C51" s="9">
        <f>C43+C44+C46+C47+C48+C49+C50+C45</f>
        <v>0.38800000000000001</v>
      </c>
      <c r="D51" s="28">
        <f>SUM(D43:D50)</f>
        <v>0</v>
      </c>
      <c r="E51" s="1"/>
      <c r="F51" s="1"/>
      <c r="G51" s="1"/>
      <c r="H51" s="1"/>
      <c r="I51" s="1"/>
      <c r="J51" s="1"/>
    </row>
    <row r="52" spans="1:22" ht="16.5" thickBo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22" ht="16.5" thickBot="1" x14ac:dyDescent="0.3">
      <c r="A53" s="90" t="s">
        <v>58</v>
      </c>
      <c r="B53" s="91"/>
      <c r="C53" s="91"/>
      <c r="D53" s="92"/>
      <c r="E53" s="1"/>
      <c r="F53" s="1"/>
      <c r="G53" s="1"/>
      <c r="H53" s="1"/>
      <c r="I53" s="1"/>
      <c r="J53" s="1"/>
    </row>
    <row r="54" spans="1:22" ht="16.5" thickBot="1" x14ac:dyDescent="0.3">
      <c r="A54" s="4" t="s">
        <v>59</v>
      </c>
      <c r="B54" s="72" t="s">
        <v>60</v>
      </c>
      <c r="C54" s="5" t="s">
        <v>25</v>
      </c>
      <c r="D54" s="5" t="s">
        <v>26</v>
      </c>
      <c r="E54" s="1"/>
      <c r="F54" s="1"/>
      <c r="G54" s="1"/>
      <c r="H54" s="1"/>
      <c r="I54" s="1"/>
      <c r="J54" s="1"/>
    </row>
    <row r="55" spans="1:22" ht="16.5" thickBot="1" x14ac:dyDescent="0.3">
      <c r="A55" s="22" t="s">
        <v>27</v>
      </c>
      <c r="B55" s="26" t="s">
        <v>61</v>
      </c>
      <c r="C55" s="24"/>
      <c r="D55" s="66"/>
      <c r="E55" s="125" t="s">
        <v>137</v>
      </c>
      <c r="F55" s="126"/>
      <c r="G55" s="126"/>
      <c r="H55" s="126"/>
      <c r="I55" s="126"/>
      <c r="J55" s="1"/>
    </row>
    <row r="56" spans="1:22" ht="16.5" thickBot="1" x14ac:dyDescent="0.3">
      <c r="A56" s="22" t="s">
        <v>28</v>
      </c>
      <c r="B56" s="23" t="s">
        <v>127</v>
      </c>
      <c r="C56" s="24"/>
      <c r="D56" s="66"/>
      <c r="E56" s="1" t="s">
        <v>159</v>
      </c>
    </row>
    <row r="57" spans="1:22" ht="16.5" thickBot="1" x14ac:dyDescent="0.3">
      <c r="A57" s="22" t="s">
        <v>30</v>
      </c>
      <c r="B57" s="23" t="s">
        <v>64</v>
      </c>
      <c r="C57" s="26"/>
      <c r="D57" s="66"/>
      <c r="E57" s="1" t="s">
        <v>167</v>
      </c>
    </row>
    <row r="58" spans="1:22" ht="16.5" thickBot="1" x14ac:dyDescent="0.3">
      <c r="A58" s="22" t="s">
        <v>32</v>
      </c>
      <c r="B58" s="23" t="s">
        <v>138</v>
      </c>
      <c r="C58" s="26"/>
      <c r="D58" s="66"/>
      <c r="E58" s="125" t="s">
        <v>168</v>
      </c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</row>
    <row r="59" spans="1:22" ht="16.5" thickBot="1" x14ac:dyDescent="0.3">
      <c r="A59" s="74" t="s">
        <v>34</v>
      </c>
      <c r="B59" s="23" t="s">
        <v>139</v>
      </c>
      <c r="C59" s="26"/>
      <c r="D59" s="66"/>
      <c r="E59" s="1"/>
      <c r="F59" s="1"/>
      <c r="G59" s="1"/>
      <c r="H59" s="1"/>
      <c r="I59" s="1"/>
      <c r="J59" s="1"/>
    </row>
    <row r="60" spans="1:22" ht="16.5" thickBot="1" x14ac:dyDescent="0.3">
      <c r="A60" s="88" t="s">
        <v>37</v>
      </c>
      <c r="B60" s="89"/>
      <c r="C60" s="9">
        <f>SUM(C55:C58)</f>
        <v>0</v>
      </c>
      <c r="D60" s="28">
        <f>SUM(D55:D58)</f>
        <v>0</v>
      </c>
      <c r="E60" s="1"/>
      <c r="F60" s="1"/>
      <c r="G60" s="1"/>
      <c r="H60" s="1"/>
      <c r="I60" s="1"/>
      <c r="J60" s="1"/>
    </row>
    <row r="61" spans="1:22" ht="16.5" thickBo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22" ht="16.5" thickBot="1" x14ac:dyDescent="0.3">
      <c r="A62" s="90" t="s">
        <v>67</v>
      </c>
      <c r="B62" s="91"/>
      <c r="C62" s="91"/>
      <c r="D62" s="92"/>
      <c r="E62" s="1"/>
      <c r="F62" s="1"/>
      <c r="G62" s="1"/>
      <c r="H62" s="1"/>
      <c r="I62" s="1"/>
      <c r="J62" s="1"/>
    </row>
    <row r="63" spans="1:22" ht="16.5" thickBot="1" x14ac:dyDescent="0.3">
      <c r="A63" s="4">
        <v>2</v>
      </c>
      <c r="B63" s="5" t="s">
        <v>68</v>
      </c>
      <c r="C63" s="5" t="s">
        <v>25</v>
      </c>
      <c r="D63" s="5" t="s">
        <v>26</v>
      </c>
      <c r="E63" s="1"/>
      <c r="F63" s="1"/>
      <c r="G63" s="1"/>
      <c r="H63" s="1"/>
      <c r="I63" s="1"/>
      <c r="J63" s="1"/>
    </row>
    <row r="64" spans="1:22" ht="16.5" thickBot="1" x14ac:dyDescent="0.3">
      <c r="A64" s="22" t="s">
        <v>40</v>
      </c>
      <c r="B64" s="23" t="s">
        <v>176</v>
      </c>
      <c r="C64" s="24">
        <f>C38</f>
        <v>0.11113333333333333</v>
      </c>
      <c r="D64" s="25">
        <f>D38</f>
        <v>0</v>
      </c>
      <c r="E64" s="1"/>
      <c r="F64" s="1"/>
      <c r="G64" s="1"/>
      <c r="H64" s="1"/>
      <c r="I64" s="1"/>
      <c r="J64" s="1"/>
    </row>
    <row r="65" spans="1:10" ht="16.5" thickBot="1" x14ac:dyDescent="0.3">
      <c r="A65" s="22" t="s">
        <v>46</v>
      </c>
      <c r="B65" s="23" t="s">
        <v>47</v>
      </c>
      <c r="C65" s="24">
        <f>C51</f>
        <v>0.38800000000000001</v>
      </c>
      <c r="D65" s="25">
        <f>D51</f>
        <v>0</v>
      </c>
      <c r="E65" s="1"/>
      <c r="F65" s="1"/>
      <c r="G65" s="1"/>
      <c r="H65" s="1"/>
      <c r="I65" s="1"/>
      <c r="J65" s="1"/>
    </row>
    <row r="66" spans="1:10" ht="16.5" thickBot="1" x14ac:dyDescent="0.3">
      <c r="A66" s="22" t="s">
        <v>59</v>
      </c>
      <c r="B66" s="23" t="s">
        <v>60</v>
      </c>
      <c r="C66" s="61">
        <f>C60</f>
        <v>0</v>
      </c>
      <c r="D66" s="25">
        <f>D60</f>
        <v>0</v>
      </c>
      <c r="E66" s="1"/>
      <c r="F66" s="1"/>
      <c r="G66" s="1"/>
      <c r="H66" s="1"/>
      <c r="I66" s="1"/>
      <c r="J66" s="1"/>
    </row>
    <row r="67" spans="1:10" ht="16.5" thickBot="1" x14ac:dyDescent="0.3">
      <c r="A67" s="88" t="s">
        <v>37</v>
      </c>
      <c r="B67" s="89"/>
      <c r="C67" s="62">
        <f>SUM(C64:C66)</f>
        <v>0.49913333333333332</v>
      </c>
      <c r="D67" s="28">
        <f>SUM(D64:D66)</f>
        <v>0</v>
      </c>
      <c r="E67" s="1"/>
      <c r="F67" s="1"/>
      <c r="G67" s="1"/>
      <c r="H67" s="1"/>
      <c r="I67" s="1"/>
      <c r="J67" s="1"/>
    </row>
    <row r="68" spans="1:10" ht="16.5" thickBot="1" x14ac:dyDescent="0.3">
      <c r="A68" s="29"/>
      <c r="B68" s="1"/>
      <c r="C68" s="1"/>
      <c r="D68" s="1"/>
      <c r="E68" s="1"/>
      <c r="F68" s="1"/>
      <c r="G68" s="1"/>
      <c r="H68" s="1"/>
      <c r="I68" s="1"/>
      <c r="J68" s="1"/>
    </row>
    <row r="69" spans="1:10" ht="16.5" thickBot="1" x14ac:dyDescent="0.3">
      <c r="A69" s="90" t="s">
        <v>69</v>
      </c>
      <c r="B69" s="91"/>
      <c r="C69" s="91"/>
      <c r="D69" s="92"/>
      <c r="E69" s="1"/>
      <c r="F69" s="1"/>
      <c r="G69" s="1"/>
      <c r="H69" s="1"/>
      <c r="I69" s="1"/>
      <c r="J69" s="1"/>
    </row>
    <row r="70" spans="1:10" ht="16.5" thickBot="1" x14ac:dyDescent="0.3">
      <c r="A70" s="30" t="s">
        <v>70</v>
      </c>
      <c r="B70" s="17"/>
      <c r="C70" s="17"/>
      <c r="D70" s="18">
        <f>D31+D38</f>
        <v>0</v>
      </c>
      <c r="E70" s="1"/>
      <c r="F70" s="1"/>
      <c r="G70" s="1"/>
      <c r="H70" s="1"/>
      <c r="I70" s="1"/>
      <c r="J70" s="1"/>
    </row>
    <row r="71" spans="1:10" ht="16.5" thickBot="1" x14ac:dyDescent="0.3">
      <c r="A71" s="19">
        <v>3</v>
      </c>
      <c r="B71" s="20" t="s">
        <v>71</v>
      </c>
      <c r="C71" s="21" t="s">
        <v>25</v>
      </c>
      <c r="D71" s="21" t="s">
        <v>26</v>
      </c>
      <c r="E71" s="1"/>
      <c r="F71" s="1"/>
      <c r="G71" s="1"/>
      <c r="H71" s="1"/>
      <c r="I71" s="1"/>
      <c r="J71" s="1"/>
    </row>
    <row r="72" spans="1:10" ht="16.5" thickBot="1" x14ac:dyDescent="0.3">
      <c r="A72" s="22" t="s">
        <v>27</v>
      </c>
      <c r="B72" s="31" t="s">
        <v>72</v>
      </c>
      <c r="C72" s="24">
        <v>4.1999999999999997E-3</v>
      </c>
      <c r="D72" s="25">
        <f>C72*D70</f>
        <v>0</v>
      </c>
      <c r="E72" s="1" t="s">
        <v>129</v>
      </c>
    </row>
    <row r="73" spans="1:10" ht="16.5" thickBot="1" x14ac:dyDescent="0.3">
      <c r="A73" s="22" t="s">
        <v>28</v>
      </c>
      <c r="B73" s="32" t="s">
        <v>74</v>
      </c>
      <c r="C73" s="24">
        <v>2.9999999999999997E-4</v>
      </c>
      <c r="D73" s="25">
        <f>C73*D70</f>
        <v>0</v>
      </c>
      <c r="E73" s="1"/>
    </row>
    <row r="74" spans="1:10" ht="16.5" thickBot="1" x14ac:dyDescent="0.3">
      <c r="A74" s="22" t="s">
        <v>30</v>
      </c>
      <c r="B74" s="32" t="s">
        <v>75</v>
      </c>
      <c r="C74" s="24">
        <v>1.4999999999999999E-4</v>
      </c>
      <c r="D74" s="25">
        <f>C74*D70</f>
        <v>0</v>
      </c>
      <c r="E74" s="1"/>
    </row>
    <row r="75" spans="1:10" ht="16.5" thickBot="1" x14ac:dyDescent="0.3">
      <c r="A75" s="22" t="s">
        <v>32</v>
      </c>
      <c r="B75" s="32" t="s">
        <v>76</v>
      </c>
      <c r="C75" s="24">
        <v>1.9400000000000001E-2</v>
      </c>
      <c r="D75" s="25">
        <f>C75*D70</f>
        <v>0</v>
      </c>
      <c r="E75" s="1" t="s">
        <v>129</v>
      </c>
    </row>
    <row r="76" spans="1:10" ht="16.5" thickBot="1" x14ac:dyDescent="0.3">
      <c r="A76" s="22" t="s">
        <v>34</v>
      </c>
      <c r="B76" s="32" t="s">
        <v>77</v>
      </c>
      <c r="C76" s="24">
        <v>7.7000000000000002E-3</v>
      </c>
      <c r="D76" s="25">
        <f>C76*D70</f>
        <v>0</v>
      </c>
      <c r="E76" s="1"/>
      <c r="F76" s="1"/>
      <c r="G76" s="1"/>
      <c r="H76" s="1"/>
      <c r="I76" s="1"/>
      <c r="J76" s="1"/>
    </row>
    <row r="77" spans="1:10" ht="16.5" thickBot="1" x14ac:dyDescent="0.3">
      <c r="A77" s="22" t="s">
        <v>36</v>
      </c>
      <c r="B77" s="32" t="s">
        <v>78</v>
      </c>
      <c r="C77" s="24">
        <v>8.0000000000000004E-4</v>
      </c>
      <c r="D77" s="25">
        <f>C77*D70</f>
        <v>0</v>
      </c>
      <c r="E77" s="1"/>
      <c r="F77" s="1"/>
      <c r="G77" s="1"/>
      <c r="H77" s="1"/>
      <c r="I77" s="1"/>
      <c r="J77" s="1"/>
    </row>
    <row r="78" spans="1:10" ht="16.5" thickBot="1" x14ac:dyDescent="0.3">
      <c r="A78" s="88" t="s">
        <v>37</v>
      </c>
      <c r="B78" s="89"/>
      <c r="C78" s="9">
        <f>SUM(C72:C77)</f>
        <v>3.2550000000000003E-2</v>
      </c>
      <c r="D78" s="28">
        <f>SUM(D72:D77)</f>
        <v>0</v>
      </c>
      <c r="E78" s="1"/>
      <c r="F78" s="1"/>
      <c r="G78" s="1"/>
      <c r="H78" s="1"/>
      <c r="I78" s="1"/>
      <c r="J78" s="1"/>
    </row>
    <row r="79" spans="1:10" ht="16.5" thickBo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6.5" thickBot="1" x14ac:dyDescent="0.3">
      <c r="A80" s="90" t="s">
        <v>79</v>
      </c>
      <c r="B80" s="91"/>
      <c r="C80" s="91"/>
      <c r="D80" s="92"/>
      <c r="E80" s="1"/>
      <c r="F80" s="1"/>
      <c r="G80" s="1"/>
      <c r="H80" s="1"/>
      <c r="I80" s="1"/>
      <c r="J80" s="1"/>
    </row>
    <row r="81" spans="1:10" ht="16.5" thickBot="1" x14ac:dyDescent="0.3">
      <c r="A81" s="113" t="s">
        <v>80</v>
      </c>
      <c r="B81" s="114"/>
      <c r="C81" s="114"/>
      <c r="D81" s="115"/>
      <c r="E81" s="1"/>
      <c r="F81" s="1"/>
      <c r="G81" s="1"/>
      <c r="H81" s="1"/>
      <c r="I81" s="1"/>
      <c r="J81" s="1"/>
    </row>
    <row r="82" spans="1:10" ht="16.5" thickBot="1" x14ac:dyDescent="0.3">
      <c r="A82" s="33" t="s">
        <v>81</v>
      </c>
      <c r="B82" s="17"/>
      <c r="C82" s="17"/>
      <c r="D82" s="18">
        <f>D31+D38</f>
        <v>0</v>
      </c>
      <c r="E82" s="1"/>
      <c r="F82" s="1"/>
      <c r="G82" s="1"/>
      <c r="H82" s="1"/>
      <c r="I82" s="1"/>
      <c r="J82" s="1"/>
    </row>
    <row r="83" spans="1:10" ht="16.5" thickBot="1" x14ac:dyDescent="0.3">
      <c r="A83" s="19" t="s">
        <v>82</v>
      </c>
      <c r="B83" s="21" t="s">
        <v>83</v>
      </c>
      <c r="C83" s="21" t="s">
        <v>25</v>
      </c>
      <c r="D83" s="21" t="s">
        <v>26</v>
      </c>
      <c r="E83" s="1"/>
      <c r="F83" s="1"/>
      <c r="G83" s="1"/>
      <c r="H83" s="1"/>
      <c r="I83" s="1"/>
      <c r="J83" s="1"/>
    </row>
    <row r="84" spans="1:10" ht="16.5" thickBot="1" x14ac:dyDescent="0.3">
      <c r="A84" s="22" t="s">
        <v>27</v>
      </c>
      <c r="B84" s="23" t="s">
        <v>84</v>
      </c>
      <c r="C84" s="24">
        <v>0</v>
      </c>
      <c r="D84" s="25">
        <f>C84*D82</f>
        <v>0</v>
      </c>
      <c r="E84" s="1"/>
      <c r="F84" s="1"/>
      <c r="G84" s="1"/>
      <c r="H84" s="1"/>
      <c r="I84" s="1"/>
      <c r="J84" s="1"/>
    </row>
    <row r="85" spans="1:10" ht="16.5" thickBot="1" x14ac:dyDescent="0.3">
      <c r="A85" s="22" t="s">
        <v>28</v>
      </c>
      <c r="B85" s="23" t="s">
        <v>83</v>
      </c>
      <c r="C85" s="24">
        <v>2.8E-3</v>
      </c>
      <c r="D85" s="25">
        <f>C85*D82</f>
        <v>0</v>
      </c>
      <c r="E85" s="1" t="s">
        <v>85</v>
      </c>
      <c r="J85" s="1"/>
    </row>
    <row r="86" spans="1:10" ht="16.5" thickBot="1" x14ac:dyDescent="0.3">
      <c r="A86" s="22" t="s">
        <v>30</v>
      </c>
      <c r="B86" s="23" t="s">
        <v>86</v>
      </c>
      <c r="C86" s="24">
        <v>8.0000000000000004E-4</v>
      </c>
      <c r="D86" s="25">
        <f>C86*D82</f>
        <v>0</v>
      </c>
      <c r="E86" s="1" t="s">
        <v>85</v>
      </c>
      <c r="J86" s="1"/>
    </row>
    <row r="87" spans="1:10" ht="16.5" thickBot="1" x14ac:dyDescent="0.3">
      <c r="A87" s="22" t="s">
        <v>32</v>
      </c>
      <c r="B87" s="23" t="s">
        <v>87</v>
      </c>
      <c r="C87" s="24">
        <v>2E-3</v>
      </c>
      <c r="D87" s="25">
        <f>C87*D82</f>
        <v>0</v>
      </c>
      <c r="E87" s="1" t="s">
        <v>173</v>
      </c>
      <c r="J87" s="1"/>
    </row>
    <row r="88" spans="1:10" ht="16.5" thickBot="1" x14ac:dyDescent="0.3">
      <c r="A88" s="22" t="s">
        <v>34</v>
      </c>
      <c r="B88" s="23" t="s">
        <v>88</v>
      </c>
      <c r="C88" s="24">
        <v>5.5000000000000003E-4</v>
      </c>
      <c r="D88" s="25">
        <f>C88*D82</f>
        <v>0</v>
      </c>
      <c r="E88" s="1" t="s">
        <v>85</v>
      </c>
      <c r="J88" s="1"/>
    </row>
    <row r="89" spans="1:10" ht="16.5" thickBot="1" x14ac:dyDescent="0.3">
      <c r="A89" s="22" t="s">
        <v>36</v>
      </c>
      <c r="B89" s="23" t="s">
        <v>89</v>
      </c>
      <c r="C89" s="24"/>
      <c r="D89" s="25"/>
      <c r="E89" s="1"/>
      <c r="F89" s="1"/>
      <c r="G89" s="1"/>
      <c r="H89" s="1"/>
      <c r="I89" s="1"/>
      <c r="J89" s="1"/>
    </row>
    <row r="90" spans="1:10" ht="16.5" thickBot="1" x14ac:dyDescent="0.3">
      <c r="A90" s="88" t="s">
        <v>57</v>
      </c>
      <c r="B90" s="89"/>
      <c r="C90" s="9">
        <f>SUM(C84:C89)</f>
        <v>6.1500000000000001E-3</v>
      </c>
      <c r="D90" s="28">
        <f>SUM(D84:D89)</f>
        <v>0</v>
      </c>
      <c r="E90" s="1"/>
      <c r="F90" s="1"/>
      <c r="G90" s="1"/>
      <c r="H90" s="1"/>
      <c r="I90" s="1"/>
      <c r="J90" s="1"/>
    </row>
    <row r="91" spans="1:10" ht="16.5" thickBo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6.5" thickBot="1" x14ac:dyDescent="0.3">
      <c r="A92" s="90" t="s">
        <v>90</v>
      </c>
      <c r="B92" s="91"/>
      <c r="C92" s="91"/>
      <c r="D92" s="92"/>
      <c r="E92" s="1"/>
      <c r="F92" s="1"/>
      <c r="G92" s="1"/>
      <c r="H92" s="1"/>
      <c r="I92" s="1"/>
      <c r="J92" s="1"/>
    </row>
    <row r="93" spans="1:10" ht="16.5" thickBot="1" x14ac:dyDescent="0.3">
      <c r="A93" s="4" t="s">
        <v>91</v>
      </c>
      <c r="B93" s="5" t="s">
        <v>92</v>
      </c>
      <c r="C93" s="5" t="s">
        <v>25</v>
      </c>
      <c r="D93" s="5" t="s">
        <v>26</v>
      </c>
      <c r="E93" s="1"/>
      <c r="F93" s="1"/>
      <c r="G93" s="1"/>
      <c r="H93" s="1"/>
      <c r="I93" s="1"/>
      <c r="J93" s="1"/>
    </row>
    <row r="94" spans="1:10" ht="16.5" thickBot="1" x14ac:dyDescent="0.3">
      <c r="A94" s="22" t="s">
        <v>27</v>
      </c>
      <c r="B94" s="23" t="s">
        <v>93</v>
      </c>
      <c r="C94" s="26"/>
      <c r="D94" s="25"/>
      <c r="E94" s="1"/>
      <c r="F94" s="1"/>
      <c r="G94" s="1"/>
      <c r="H94" s="1"/>
      <c r="I94" s="1"/>
      <c r="J94" s="1"/>
    </row>
    <row r="95" spans="1:10" ht="16.5" thickBot="1" x14ac:dyDescent="0.3">
      <c r="A95" s="88" t="s">
        <v>37</v>
      </c>
      <c r="B95" s="89"/>
      <c r="C95" s="62">
        <v>0</v>
      </c>
      <c r="D95" s="28">
        <f>D94</f>
        <v>0</v>
      </c>
      <c r="E95" s="1"/>
      <c r="F95" s="1"/>
      <c r="G95" s="1"/>
      <c r="H95" s="1"/>
      <c r="I95" s="1"/>
      <c r="J95" s="1"/>
    </row>
    <row r="96" spans="1:10" ht="16.5" thickBo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6.5" thickBot="1" x14ac:dyDescent="0.3">
      <c r="A97" s="90" t="s">
        <v>94</v>
      </c>
      <c r="B97" s="91"/>
      <c r="C97" s="91"/>
      <c r="D97" s="92"/>
      <c r="E97" s="1"/>
      <c r="F97" s="1"/>
      <c r="G97" s="1"/>
      <c r="H97" s="1"/>
      <c r="I97" s="1"/>
      <c r="J97" s="1"/>
    </row>
    <row r="98" spans="1:10" ht="16.5" thickBot="1" x14ac:dyDescent="0.3">
      <c r="A98" s="4">
        <v>4</v>
      </c>
      <c r="B98" s="72" t="s">
        <v>95</v>
      </c>
      <c r="C98" s="5" t="s">
        <v>25</v>
      </c>
      <c r="D98" s="5" t="s">
        <v>26</v>
      </c>
      <c r="E98" s="1"/>
      <c r="F98" s="1"/>
      <c r="G98" s="1"/>
      <c r="H98" s="1"/>
      <c r="I98" s="1"/>
      <c r="J98" s="1"/>
    </row>
    <row r="99" spans="1:10" ht="16.5" thickBot="1" x14ac:dyDescent="0.3">
      <c r="A99" s="22" t="s">
        <v>82</v>
      </c>
      <c r="B99" s="26" t="s">
        <v>83</v>
      </c>
      <c r="C99" s="24">
        <f>C90</f>
        <v>6.1500000000000001E-3</v>
      </c>
      <c r="D99" s="25">
        <f>D90</f>
        <v>0</v>
      </c>
      <c r="E99" s="1"/>
      <c r="F99" s="1"/>
      <c r="G99" s="1"/>
      <c r="H99" s="1"/>
      <c r="I99" s="1"/>
      <c r="J99" s="1"/>
    </row>
    <row r="100" spans="1:10" ht="16.5" thickBot="1" x14ac:dyDescent="0.3">
      <c r="A100" s="22" t="s">
        <v>91</v>
      </c>
      <c r="B100" s="23" t="s">
        <v>92</v>
      </c>
      <c r="C100" s="24">
        <f>C94</f>
        <v>0</v>
      </c>
      <c r="D100" s="25">
        <f>D95</f>
        <v>0</v>
      </c>
      <c r="E100" s="1"/>
      <c r="F100" s="1"/>
      <c r="G100" s="1"/>
      <c r="H100" s="1"/>
      <c r="I100" s="1"/>
      <c r="J100" s="1"/>
    </row>
    <row r="101" spans="1:10" ht="16.5" thickBot="1" x14ac:dyDescent="0.3">
      <c r="A101" s="88" t="s">
        <v>96</v>
      </c>
      <c r="B101" s="89"/>
      <c r="C101" s="9">
        <f>SUM(C99:C100)</f>
        <v>6.1500000000000001E-3</v>
      </c>
      <c r="D101" s="28">
        <f>SUM(D99:D100)</f>
        <v>0</v>
      </c>
      <c r="E101" s="1"/>
      <c r="F101" s="1"/>
      <c r="G101" s="1"/>
      <c r="H101" s="1"/>
      <c r="I101" s="1"/>
      <c r="J101" s="1"/>
    </row>
    <row r="102" spans="1:10" ht="16.5" thickBo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6.5" thickBot="1" x14ac:dyDescent="0.3">
      <c r="A103" s="90" t="s">
        <v>97</v>
      </c>
      <c r="B103" s="91"/>
      <c r="C103" s="91"/>
      <c r="D103" s="92"/>
      <c r="E103" s="1"/>
      <c r="F103" s="1"/>
      <c r="G103" s="1"/>
      <c r="H103" s="1"/>
      <c r="I103" s="1"/>
      <c r="J103" s="1"/>
    </row>
    <row r="104" spans="1:10" ht="16.5" thickBot="1" x14ac:dyDescent="0.3">
      <c r="A104" s="4">
        <v>5</v>
      </c>
      <c r="B104" s="107" t="s">
        <v>98</v>
      </c>
      <c r="C104" s="108"/>
      <c r="D104" s="5" t="s">
        <v>26</v>
      </c>
      <c r="E104" s="1"/>
      <c r="F104" s="1"/>
      <c r="G104" s="1"/>
      <c r="H104" s="1"/>
      <c r="I104" s="1"/>
      <c r="J104" s="1"/>
    </row>
    <row r="105" spans="1:10" ht="16.5" thickBot="1" x14ac:dyDescent="0.3">
      <c r="A105" s="22" t="s">
        <v>27</v>
      </c>
      <c r="B105" s="105" t="s">
        <v>130</v>
      </c>
      <c r="C105" s="106"/>
      <c r="D105" s="109"/>
      <c r="E105" s="1"/>
      <c r="F105" s="1"/>
      <c r="G105" s="1"/>
      <c r="H105" s="1"/>
      <c r="I105" s="1"/>
      <c r="J105" s="1"/>
    </row>
    <row r="106" spans="1:10" ht="16.5" thickBot="1" x14ac:dyDescent="0.3">
      <c r="A106" s="22" t="s">
        <v>28</v>
      </c>
      <c r="B106" s="105" t="s">
        <v>100</v>
      </c>
      <c r="C106" s="106"/>
      <c r="D106" s="110"/>
      <c r="E106" s="1"/>
      <c r="F106" s="1"/>
      <c r="G106" s="1"/>
      <c r="H106" s="1"/>
      <c r="I106" s="1"/>
      <c r="J106" s="1"/>
    </row>
    <row r="107" spans="1:10" ht="16.5" thickBot="1" x14ac:dyDescent="0.3">
      <c r="A107" s="22" t="s">
        <v>30</v>
      </c>
      <c r="B107" s="105" t="s">
        <v>89</v>
      </c>
      <c r="C107" s="106"/>
      <c r="D107" s="69"/>
      <c r="E107" s="1"/>
      <c r="F107" s="1"/>
      <c r="G107" s="1"/>
      <c r="H107" s="1"/>
      <c r="I107" s="1"/>
      <c r="J107" s="1"/>
    </row>
    <row r="108" spans="1:10" ht="16.5" thickBot="1" x14ac:dyDescent="0.3">
      <c r="A108" s="88" t="s">
        <v>101</v>
      </c>
      <c r="B108" s="93"/>
      <c r="C108" s="89"/>
      <c r="D108" s="28">
        <f>SUM(D105:D107)</f>
        <v>0</v>
      </c>
      <c r="E108" s="1"/>
      <c r="F108" s="1"/>
      <c r="G108" s="1"/>
      <c r="H108" s="1"/>
      <c r="I108" s="1"/>
      <c r="J108" s="1"/>
    </row>
    <row r="109" spans="1:10" ht="16.5" thickBo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5.75" x14ac:dyDescent="0.25">
      <c r="A110" s="94" t="s">
        <v>102</v>
      </c>
      <c r="B110" s="95"/>
      <c r="C110" s="95"/>
      <c r="D110" s="96"/>
      <c r="E110" s="1"/>
      <c r="F110" s="1"/>
      <c r="G110" s="1"/>
      <c r="H110" s="1"/>
      <c r="I110" s="1"/>
      <c r="J110" s="1"/>
    </row>
    <row r="111" spans="1:10" ht="16.5" thickBot="1" x14ac:dyDescent="0.3">
      <c r="A111" s="97" t="s">
        <v>103</v>
      </c>
      <c r="B111" s="98"/>
      <c r="C111" s="99"/>
      <c r="D111" s="35">
        <f>D31+D67+D78+D101+D108</f>
        <v>0</v>
      </c>
      <c r="E111" s="1"/>
      <c r="F111" s="1"/>
      <c r="G111" s="1"/>
      <c r="H111" s="1"/>
      <c r="I111" s="1"/>
      <c r="J111" s="1"/>
    </row>
    <row r="112" spans="1:10" ht="16.5" thickBot="1" x14ac:dyDescent="0.3">
      <c r="A112" s="19">
        <v>6</v>
      </c>
      <c r="B112" s="75" t="s">
        <v>104</v>
      </c>
      <c r="C112" s="21" t="s">
        <v>25</v>
      </c>
      <c r="D112" s="21" t="s">
        <v>26</v>
      </c>
      <c r="E112" s="1"/>
      <c r="F112" s="1"/>
      <c r="G112" s="1"/>
      <c r="H112" s="1"/>
      <c r="I112" s="1"/>
      <c r="J112" s="1"/>
    </row>
    <row r="113" spans="1:10" ht="16.5" thickBot="1" x14ac:dyDescent="0.3">
      <c r="A113" s="22" t="s">
        <v>27</v>
      </c>
      <c r="B113" s="26" t="s">
        <v>105</v>
      </c>
      <c r="C113" s="65"/>
      <c r="D113" s="25">
        <f>C113*D111</f>
        <v>0</v>
      </c>
      <c r="E113" s="1"/>
      <c r="F113" s="1"/>
      <c r="G113" s="1"/>
      <c r="H113" s="1"/>
      <c r="I113" s="1"/>
      <c r="J113" s="1"/>
    </row>
    <row r="114" spans="1:10" ht="16.5" thickBot="1" x14ac:dyDescent="0.3">
      <c r="A114" s="22" t="s">
        <v>28</v>
      </c>
      <c r="B114" s="26" t="s">
        <v>107</v>
      </c>
      <c r="C114" s="65">
        <v>7.0000000000000007E-2</v>
      </c>
      <c r="D114" s="25">
        <f>(D111+D113)*C114</f>
        <v>0</v>
      </c>
      <c r="E114" s="1"/>
      <c r="F114" s="1"/>
      <c r="G114" s="1"/>
      <c r="H114" s="1"/>
      <c r="I114" s="1"/>
      <c r="J114" s="1"/>
    </row>
    <row r="115" spans="1:10" ht="16.5" thickBot="1" x14ac:dyDescent="0.3">
      <c r="A115" s="22" t="s">
        <v>30</v>
      </c>
      <c r="B115" s="26" t="s">
        <v>108</v>
      </c>
      <c r="C115" s="67"/>
      <c r="D115" s="25"/>
      <c r="E115" s="1"/>
      <c r="F115" s="1"/>
      <c r="G115" s="1"/>
      <c r="H115" s="1"/>
      <c r="I115" s="1"/>
      <c r="J115" s="1"/>
    </row>
    <row r="116" spans="1:10" ht="16.5" thickBot="1" x14ac:dyDescent="0.3">
      <c r="A116" s="22"/>
      <c r="B116" s="23" t="s">
        <v>109</v>
      </c>
      <c r="C116" s="65">
        <v>7.5999999999999998E-2</v>
      </c>
      <c r="D116" s="25">
        <f>C116*D120</f>
        <v>0</v>
      </c>
      <c r="E116" s="1"/>
      <c r="F116" s="1"/>
      <c r="G116" s="1"/>
      <c r="H116" s="1"/>
      <c r="I116" s="1"/>
      <c r="J116" s="1"/>
    </row>
    <row r="117" spans="1:10" ht="16.5" thickBot="1" x14ac:dyDescent="0.3">
      <c r="A117" s="22"/>
      <c r="B117" s="26" t="s">
        <v>111</v>
      </c>
      <c r="C117" s="65">
        <v>1.6500000000000001E-2</v>
      </c>
      <c r="D117" s="25">
        <f>C117*D120</f>
        <v>0</v>
      </c>
      <c r="E117" s="1"/>
      <c r="F117" s="1"/>
      <c r="G117" s="1"/>
      <c r="H117" s="1"/>
      <c r="I117" s="1"/>
      <c r="J117" s="1"/>
    </row>
    <row r="118" spans="1:10" ht="16.5" thickBot="1" x14ac:dyDescent="0.3">
      <c r="A118" s="22"/>
      <c r="B118" s="26" t="s">
        <v>112</v>
      </c>
      <c r="C118" s="65">
        <v>0.03</v>
      </c>
      <c r="D118" s="25">
        <f>C118*D120</f>
        <v>0</v>
      </c>
      <c r="E118" s="1"/>
      <c r="F118" s="1"/>
      <c r="G118" s="1"/>
      <c r="H118" s="1"/>
      <c r="I118" s="1"/>
      <c r="J118" s="1"/>
    </row>
    <row r="119" spans="1:10" ht="16.5" thickBot="1" x14ac:dyDescent="0.3">
      <c r="A119" s="88" t="s">
        <v>113</v>
      </c>
      <c r="B119" s="93"/>
      <c r="C119" s="68">
        <f>C116+C117+C118</f>
        <v>0.1225</v>
      </c>
      <c r="D119" s="25"/>
      <c r="E119" s="1"/>
      <c r="F119" s="1"/>
      <c r="G119" s="1"/>
      <c r="H119" s="1"/>
      <c r="I119" s="1"/>
      <c r="J119" s="1"/>
    </row>
    <row r="120" spans="1:10" ht="16.5" thickBot="1" x14ac:dyDescent="0.3">
      <c r="A120" s="102"/>
      <c r="B120" s="103"/>
      <c r="C120" s="104"/>
      <c r="D120" s="25">
        <f>(D111+D113+D114)/(1-C119)</f>
        <v>0</v>
      </c>
      <c r="E120" s="1"/>
      <c r="F120" s="1"/>
      <c r="G120" s="1"/>
      <c r="H120" s="1"/>
      <c r="I120" s="1"/>
      <c r="J120" s="1"/>
    </row>
    <row r="121" spans="1:10" ht="16.5" thickBot="1" x14ac:dyDescent="0.3">
      <c r="A121" s="88" t="s">
        <v>57</v>
      </c>
      <c r="B121" s="89"/>
      <c r="C121" s="9">
        <f>SUM(C113+C114+C119)</f>
        <v>0.1925</v>
      </c>
      <c r="D121" s="28">
        <f>SUM(D113:D118)</f>
        <v>0</v>
      </c>
      <c r="E121" s="1"/>
      <c r="F121" s="1"/>
      <c r="G121" s="1"/>
      <c r="H121" s="1"/>
      <c r="I121" s="1"/>
      <c r="J121" s="1"/>
    </row>
    <row r="122" spans="1:10" ht="16.5" thickBo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6.5" thickBot="1" x14ac:dyDescent="0.3">
      <c r="A123" s="90" t="s">
        <v>114</v>
      </c>
      <c r="B123" s="91"/>
      <c r="C123" s="91"/>
      <c r="D123" s="92"/>
      <c r="E123" s="1"/>
      <c r="F123" s="1"/>
      <c r="G123" s="1"/>
      <c r="H123" s="1"/>
      <c r="I123" s="1"/>
      <c r="J123" s="1"/>
    </row>
    <row r="124" spans="1:10" ht="16.5" thickBot="1" x14ac:dyDescent="0.3">
      <c r="A124" s="4"/>
      <c r="B124" s="34" t="s">
        <v>115</v>
      </c>
      <c r="C124" s="5" t="s">
        <v>25</v>
      </c>
      <c r="D124" s="5" t="s">
        <v>26</v>
      </c>
      <c r="E124" s="1"/>
      <c r="F124" s="1"/>
      <c r="G124" s="1"/>
      <c r="H124" s="1"/>
      <c r="I124" s="1"/>
      <c r="J124" s="1"/>
    </row>
    <row r="125" spans="1:10" ht="16.5" thickBot="1" x14ac:dyDescent="0.3">
      <c r="A125" s="19" t="s">
        <v>27</v>
      </c>
      <c r="B125" s="26" t="s">
        <v>23</v>
      </c>
      <c r="C125" s="24">
        <f>C31</f>
        <v>1</v>
      </c>
      <c r="D125" s="37">
        <f>D31</f>
        <v>0</v>
      </c>
      <c r="E125" s="1"/>
      <c r="F125" s="1"/>
      <c r="G125" s="1"/>
      <c r="H125" s="1"/>
      <c r="I125" s="1"/>
      <c r="J125" s="1"/>
    </row>
    <row r="126" spans="1:10" ht="16.5" thickBot="1" x14ac:dyDescent="0.3">
      <c r="A126" s="19" t="s">
        <v>28</v>
      </c>
      <c r="B126" s="23" t="s">
        <v>38</v>
      </c>
      <c r="C126" s="24">
        <f>C67</f>
        <v>0.49913333333333332</v>
      </c>
      <c r="D126" s="37">
        <f>D67</f>
        <v>0</v>
      </c>
      <c r="E126" s="1"/>
      <c r="F126" s="1"/>
      <c r="G126" s="1"/>
      <c r="H126" s="1"/>
      <c r="I126" s="1"/>
      <c r="J126" s="1"/>
    </row>
    <row r="127" spans="1:10" ht="16.5" thickBot="1" x14ac:dyDescent="0.3">
      <c r="A127" s="19" t="s">
        <v>30</v>
      </c>
      <c r="B127" s="23" t="s">
        <v>69</v>
      </c>
      <c r="C127" s="24">
        <f>C78</f>
        <v>3.2550000000000003E-2</v>
      </c>
      <c r="D127" s="37">
        <f>D78</f>
        <v>0</v>
      </c>
      <c r="E127" s="1"/>
      <c r="F127" s="1"/>
      <c r="G127" s="1"/>
      <c r="H127" s="1"/>
      <c r="I127" s="1"/>
      <c r="J127" s="1"/>
    </row>
    <row r="128" spans="1:10" ht="16.5" thickBot="1" x14ac:dyDescent="0.3">
      <c r="A128" s="19" t="s">
        <v>32</v>
      </c>
      <c r="B128" s="23" t="s">
        <v>79</v>
      </c>
      <c r="C128" s="24">
        <f>C90+C95</f>
        <v>6.1500000000000001E-3</v>
      </c>
      <c r="D128" s="37">
        <f>D101</f>
        <v>0</v>
      </c>
      <c r="E128" s="1"/>
      <c r="F128" s="1"/>
      <c r="G128" s="1"/>
      <c r="H128" s="1"/>
      <c r="I128" s="1"/>
      <c r="J128" s="1"/>
    </row>
    <row r="129" spans="1:10" ht="16.5" thickBot="1" x14ac:dyDescent="0.3">
      <c r="A129" s="19" t="s">
        <v>34</v>
      </c>
      <c r="B129" s="23" t="s">
        <v>97</v>
      </c>
      <c r="C129" s="36"/>
      <c r="D129" s="37">
        <f>D108</f>
        <v>0</v>
      </c>
      <c r="E129" s="1"/>
      <c r="F129" s="1"/>
      <c r="G129" s="1"/>
      <c r="H129" s="1"/>
      <c r="I129" s="1"/>
      <c r="J129" s="1"/>
    </row>
    <row r="130" spans="1:10" ht="16.5" thickBot="1" x14ac:dyDescent="0.3">
      <c r="A130" s="88" t="s">
        <v>116</v>
      </c>
      <c r="B130" s="89"/>
      <c r="C130" s="21"/>
      <c r="D130" s="37">
        <f>SUM(D125:D129)</f>
        <v>0</v>
      </c>
      <c r="E130" s="1"/>
      <c r="F130" s="1"/>
      <c r="G130" s="1"/>
      <c r="H130" s="1"/>
      <c r="I130" s="1"/>
      <c r="J130" s="1"/>
    </row>
    <row r="131" spans="1:10" ht="16.5" thickBot="1" x14ac:dyDescent="0.3">
      <c r="A131" s="19" t="s">
        <v>36</v>
      </c>
      <c r="B131" s="23" t="s">
        <v>117</v>
      </c>
      <c r="C131" s="24">
        <f>C121</f>
        <v>0.1925</v>
      </c>
      <c r="D131" s="37">
        <f>D121</f>
        <v>0</v>
      </c>
      <c r="E131" s="1"/>
      <c r="F131" s="1"/>
      <c r="G131" s="1"/>
      <c r="H131" s="1"/>
      <c r="I131" s="1"/>
      <c r="J131" s="1"/>
    </row>
    <row r="132" spans="1:10" ht="16.5" thickBot="1" x14ac:dyDescent="0.3">
      <c r="A132" s="88" t="s">
        <v>118</v>
      </c>
      <c r="B132" s="89"/>
      <c r="C132" s="63">
        <f>SUM(C125:C131)</f>
        <v>1.7303333333333337</v>
      </c>
      <c r="D132" s="37">
        <f>ROUND(SUM(D130:D131),2)</f>
        <v>0</v>
      </c>
      <c r="E132" s="1"/>
      <c r="F132" s="1"/>
      <c r="G132" s="1"/>
      <c r="H132" s="1"/>
      <c r="I132" s="1"/>
      <c r="J132" s="1"/>
    </row>
    <row r="133" spans="1:10" ht="16.5" thickBot="1" x14ac:dyDescent="0.3">
      <c r="A133" s="88" t="s">
        <v>119</v>
      </c>
      <c r="B133" s="89"/>
      <c r="C133" s="63"/>
      <c r="D133" s="64">
        <v>4</v>
      </c>
      <c r="E133" s="1"/>
      <c r="F133" s="1"/>
      <c r="G133" s="1"/>
      <c r="H133" s="1"/>
      <c r="I133" s="1"/>
      <c r="J133" s="1"/>
    </row>
    <row r="134" spans="1:10" ht="16.5" thickBot="1" x14ac:dyDescent="0.3">
      <c r="A134" s="88" t="s">
        <v>131</v>
      </c>
      <c r="B134" s="89"/>
      <c r="C134" s="63"/>
      <c r="D134" s="37">
        <f>D132*D133</f>
        <v>0</v>
      </c>
      <c r="E134" s="1"/>
      <c r="F134" s="1"/>
      <c r="G134" s="1"/>
      <c r="H134" s="1"/>
      <c r="I134" s="1"/>
      <c r="J134" s="1"/>
    </row>
    <row r="135" spans="1:10" ht="16.5" thickBot="1" x14ac:dyDescent="0.3">
      <c r="A135" s="88" t="s">
        <v>132</v>
      </c>
      <c r="B135" s="89"/>
      <c r="C135" s="63"/>
      <c r="D135" s="38">
        <f>D134*C10</f>
        <v>0</v>
      </c>
      <c r="E135" s="1"/>
      <c r="F135" s="1"/>
      <c r="G135" s="1"/>
      <c r="H135" s="1"/>
      <c r="I135" s="1"/>
      <c r="J135" s="1"/>
    </row>
  </sheetData>
  <sheetProtection algorithmName="SHA-512" hashValue="BiYlNwG/5Q8QtI0V0YiSkKVNFdqSJShwMeDByrwawC5Psq5zn0YYR0rvZeRVTA9Zs/Uw7hgN00sXNSRK6QXFsw==" saltValue="WA/gL1x7zva0Vduai0tJTQ==" spinCount="100000" sheet="1" objects="1" scenarios="1"/>
  <mergeCells count="71">
    <mergeCell ref="A10:B10"/>
    <mergeCell ref="C10:D10"/>
    <mergeCell ref="A1:D2"/>
    <mergeCell ref="A3:D3"/>
    <mergeCell ref="A4:B4"/>
    <mergeCell ref="C4:D4"/>
    <mergeCell ref="A5:B5"/>
    <mergeCell ref="C5:D5"/>
    <mergeCell ref="A7:D7"/>
    <mergeCell ref="A8:B8"/>
    <mergeCell ref="C8:D8"/>
    <mergeCell ref="A9:B9"/>
    <mergeCell ref="C9:D9"/>
    <mergeCell ref="E17:J17"/>
    <mergeCell ref="A18:B18"/>
    <mergeCell ref="C18:D18"/>
    <mergeCell ref="A12:D12"/>
    <mergeCell ref="A13:B13"/>
    <mergeCell ref="C13:D13"/>
    <mergeCell ref="A14:B14"/>
    <mergeCell ref="C14:D14"/>
    <mergeCell ref="A16:D16"/>
    <mergeCell ref="A17:B17"/>
    <mergeCell ref="C17:D17"/>
    <mergeCell ref="C20:D20"/>
    <mergeCell ref="A20:B20"/>
    <mergeCell ref="C19:D19"/>
    <mergeCell ref="A19:B19"/>
    <mergeCell ref="A92:D92"/>
    <mergeCell ref="A78:B78"/>
    <mergeCell ref="A80:D80"/>
    <mergeCell ref="A81:D81"/>
    <mergeCell ref="A90:B90"/>
    <mergeCell ref="E58:V58"/>
    <mergeCell ref="A60:B60"/>
    <mergeCell ref="A62:D62"/>
    <mergeCell ref="A67:B67"/>
    <mergeCell ref="A69:D69"/>
    <mergeCell ref="E55:I55"/>
    <mergeCell ref="A21:B21"/>
    <mergeCell ref="C21:D21"/>
    <mergeCell ref="A23:D23"/>
    <mergeCell ref="A31:B31"/>
    <mergeCell ref="A51:B51"/>
    <mergeCell ref="A53:D53"/>
    <mergeCell ref="A33:D33"/>
    <mergeCell ref="A34:D34"/>
    <mergeCell ref="A38:B38"/>
    <mergeCell ref="A40:D40"/>
    <mergeCell ref="A41:B41"/>
    <mergeCell ref="A120:C120"/>
    <mergeCell ref="A95:B95"/>
    <mergeCell ref="A97:D97"/>
    <mergeCell ref="A101:B101"/>
    <mergeCell ref="A103:D103"/>
    <mergeCell ref="B104:C104"/>
    <mergeCell ref="B105:C105"/>
    <mergeCell ref="D105:D106"/>
    <mergeCell ref="B106:C106"/>
    <mergeCell ref="B107:C107"/>
    <mergeCell ref="A108:C108"/>
    <mergeCell ref="A110:D110"/>
    <mergeCell ref="A111:C111"/>
    <mergeCell ref="A119:B119"/>
    <mergeCell ref="A135:B135"/>
    <mergeCell ref="A121:B121"/>
    <mergeCell ref="A123:D123"/>
    <mergeCell ref="A130:B130"/>
    <mergeCell ref="A132:B132"/>
    <mergeCell ref="A133:B133"/>
    <mergeCell ref="A134:B13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63286-70F2-41B9-8571-88F62F9253B5}">
  <dimension ref="A1:J135"/>
  <sheetViews>
    <sheetView topLeftCell="A130" zoomScale="115" zoomScaleNormal="115" workbookViewId="0">
      <selection activeCell="F108" sqref="F108"/>
    </sheetView>
  </sheetViews>
  <sheetFormatPr defaultRowHeight="15" x14ac:dyDescent="0.25"/>
  <cols>
    <col min="2" max="2" width="66.42578125" customWidth="1"/>
    <col min="3" max="3" width="17" customWidth="1"/>
    <col min="4" max="4" width="35.7109375" customWidth="1"/>
  </cols>
  <sheetData>
    <row r="1" spans="1:4" x14ac:dyDescent="0.25">
      <c r="A1" s="158" t="s">
        <v>140</v>
      </c>
      <c r="B1" s="159"/>
      <c r="C1" s="159"/>
      <c r="D1" s="160"/>
    </row>
    <row r="2" spans="1:4" ht="15.75" thickBot="1" x14ac:dyDescent="0.3">
      <c r="A2" s="161"/>
      <c r="B2" s="162"/>
      <c r="C2" s="162"/>
      <c r="D2" s="163"/>
    </row>
    <row r="3" spans="1:4" ht="15.75" x14ac:dyDescent="0.25">
      <c r="A3" s="158" t="s">
        <v>1</v>
      </c>
      <c r="B3" s="159"/>
      <c r="C3" s="159"/>
      <c r="D3" s="160"/>
    </row>
    <row r="4" spans="1:4" ht="15.75" x14ac:dyDescent="0.25">
      <c r="A4" s="164" t="s">
        <v>2</v>
      </c>
      <c r="B4" s="165"/>
      <c r="C4" s="166" t="s">
        <v>3</v>
      </c>
      <c r="D4" s="167"/>
    </row>
    <row r="5" spans="1:4" ht="16.5" thickBot="1" x14ac:dyDescent="0.3">
      <c r="A5" s="172" t="s">
        <v>4</v>
      </c>
      <c r="B5" s="173"/>
      <c r="C5" s="174"/>
      <c r="D5" s="175"/>
    </row>
    <row r="6" spans="1:4" ht="16.5" thickBot="1" x14ac:dyDescent="0.3">
      <c r="A6" s="1"/>
      <c r="B6" s="2"/>
      <c r="C6" s="1"/>
      <c r="D6" s="1"/>
    </row>
    <row r="7" spans="1:4" ht="16.5" thickBot="1" x14ac:dyDescent="0.3">
      <c r="A7" s="139" t="s">
        <v>5</v>
      </c>
      <c r="B7" s="140"/>
      <c r="C7" s="140"/>
      <c r="D7" s="141"/>
    </row>
    <row r="8" spans="1:4" ht="15.75" x14ac:dyDescent="0.25">
      <c r="A8" s="142" t="s">
        <v>6</v>
      </c>
      <c r="B8" s="143"/>
      <c r="C8" s="144" t="s">
        <v>7</v>
      </c>
      <c r="D8" s="145"/>
    </row>
    <row r="9" spans="1:4" ht="15.75" x14ac:dyDescent="0.25">
      <c r="A9" s="146" t="s">
        <v>8</v>
      </c>
      <c r="B9" s="147"/>
      <c r="C9" s="148" t="s">
        <v>166</v>
      </c>
      <c r="D9" s="149"/>
    </row>
    <row r="10" spans="1:4" ht="16.5" thickBot="1" x14ac:dyDescent="0.3">
      <c r="A10" s="150" t="s">
        <v>9</v>
      </c>
      <c r="B10" s="151"/>
      <c r="C10" s="152">
        <v>12</v>
      </c>
      <c r="D10" s="153"/>
    </row>
    <row r="11" spans="1:4" ht="16.5" thickBot="1" x14ac:dyDescent="0.3">
      <c r="A11" s="1"/>
      <c r="B11" s="1"/>
      <c r="C11" s="1"/>
      <c r="D11" s="1"/>
    </row>
    <row r="12" spans="1:4" ht="16.5" thickBot="1" x14ac:dyDescent="0.3">
      <c r="A12" s="139" t="s">
        <v>10</v>
      </c>
      <c r="B12" s="140"/>
      <c r="C12" s="140"/>
      <c r="D12" s="141"/>
    </row>
    <row r="13" spans="1:4" ht="15.75" x14ac:dyDescent="0.25">
      <c r="A13" s="121" t="s">
        <v>11</v>
      </c>
      <c r="B13" s="122"/>
      <c r="C13" s="154" t="s">
        <v>141</v>
      </c>
      <c r="D13" s="155"/>
    </row>
    <row r="14" spans="1:4" ht="16.5" thickBot="1" x14ac:dyDescent="0.3">
      <c r="A14" s="133" t="s">
        <v>13</v>
      </c>
      <c r="B14" s="134"/>
      <c r="C14" s="156" t="s">
        <v>14</v>
      </c>
      <c r="D14" s="157"/>
    </row>
    <row r="15" spans="1:4" ht="16.5" thickBot="1" x14ac:dyDescent="0.3">
      <c r="A15" s="1"/>
      <c r="B15" s="1"/>
      <c r="C15" s="1"/>
      <c r="D15" s="1"/>
    </row>
    <row r="16" spans="1:4" ht="16.5" thickBot="1" x14ac:dyDescent="0.3">
      <c r="A16" s="139" t="s">
        <v>15</v>
      </c>
      <c r="B16" s="140"/>
      <c r="C16" s="140"/>
      <c r="D16" s="141"/>
    </row>
    <row r="17" spans="1:7" ht="15.75" x14ac:dyDescent="0.25">
      <c r="A17" s="121" t="s">
        <v>16</v>
      </c>
      <c r="B17" s="122"/>
      <c r="C17" s="123"/>
      <c r="D17" s="124"/>
      <c r="E17" s="1" t="s">
        <v>123</v>
      </c>
    </row>
    <row r="18" spans="1:7" ht="15.75" x14ac:dyDescent="0.25">
      <c r="A18" s="127" t="s">
        <v>18</v>
      </c>
      <c r="B18" s="128"/>
      <c r="C18" s="129" t="s">
        <v>142</v>
      </c>
      <c r="D18" s="130"/>
    </row>
    <row r="19" spans="1:7" ht="15.75" x14ac:dyDescent="0.25">
      <c r="A19" s="127" t="s">
        <v>20</v>
      </c>
      <c r="B19" s="128"/>
      <c r="C19" s="131">
        <v>45809</v>
      </c>
      <c r="D19" s="132"/>
    </row>
    <row r="20" spans="1:7" ht="16.5" thickBot="1" x14ac:dyDescent="0.3">
      <c r="A20" s="133" t="s">
        <v>21</v>
      </c>
      <c r="B20" s="134"/>
      <c r="C20" s="137" t="s">
        <v>143</v>
      </c>
      <c r="D20" s="138"/>
    </row>
    <row r="21" spans="1:7" ht="16.5" thickBot="1" x14ac:dyDescent="0.3">
      <c r="A21" s="133" t="s">
        <v>175</v>
      </c>
      <c r="B21" s="134"/>
      <c r="C21" s="135">
        <v>220</v>
      </c>
      <c r="D21" s="136"/>
    </row>
    <row r="22" spans="1:7" ht="16.5" thickBot="1" x14ac:dyDescent="0.3">
      <c r="A22" s="1"/>
      <c r="B22" s="1"/>
      <c r="C22" s="1"/>
      <c r="D22" s="1"/>
    </row>
    <row r="23" spans="1:7" ht="16.5" thickBot="1" x14ac:dyDescent="0.3">
      <c r="A23" s="90" t="s">
        <v>23</v>
      </c>
      <c r="B23" s="91"/>
      <c r="C23" s="91"/>
      <c r="D23" s="92"/>
    </row>
    <row r="24" spans="1:7" ht="16.5" thickBot="1" x14ac:dyDescent="0.3">
      <c r="A24" s="4">
        <v>1</v>
      </c>
      <c r="B24" s="5" t="s">
        <v>24</v>
      </c>
      <c r="C24" s="5" t="s">
        <v>25</v>
      </c>
      <c r="D24" s="5" t="s">
        <v>26</v>
      </c>
    </row>
    <row r="25" spans="1:7" ht="15.75" x14ac:dyDescent="0.25">
      <c r="A25" s="6" t="s">
        <v>27</v>
      </c>
      <c r="B25" s="40" t="s">
        <v>156</v>
      </c>
      <c r="C25" s="51">
        <v>1</v>
      </c>
      <c r="D25" s="52">
        <f>(C17*C21)*C25</f>
        <v>0</v>
      </c>
      <c r="E25" s="3"/>
      <c r="F25" s="3"/>
      <c r="G25" s="3"/>
    </row>
    <row r="26" spans="1:7" ht="15.75" x14ac:dyDescent="0.25">
      <c r="A26" s="7" t="s">
        <v>28</v>
      </c>
      <c r="B26" s="8" t="s">
        <v>29</v>
      </c>
      <c r="C26" s="53"/>
      <c r="D26" s="54">
        <f>D25*C26</f>
        <v>0</v>
      </c>
      <c r="E26" s="3"/>
      <c r="F26" s="3"/>
      <c r="G26" s="3"/>
    </row>
    <row r="27" spans="1:7" ht="15.75" x14ac:dyDescent="0.25">
      <c r="A27" s="7" t="s">
        <v>30</v>
      </c>
      <c r="B27" s="8" t="s">
        <v>31</v>
      </c>
      <c r="C27" s="53"/>
      <c r="D27" s="54">
        <f>D25*C27</f>
        <v>0</v>
      </c>
      <c r="E27" s="3"/>
      <c r="F27" s="3"/>
      <c r="G27" s="3"/>
    </row>
    <row r="28" spans="1:7" ht="15.75" x14ac:dyDescent="0.25">
      <c r="A28" s="7" t="s">
        <v>32</v>
      </c>
      <c r="B28" s="8" t="s">
        <v>33</v>
      </c>
      <c r="C28" s="55"/>
      <c r="D28" s="54">
        <f>D25*C28</f>
        <v>0</v>
      </c>
      <c r="E28" s="3"/>
      <c r="F28" s="3"/>
      <c r="G28" s="3"/>
    </row>
    <row r="29" spans="1:7" ht="15.75" x14ac:dyDescent="0.25">
      <c r="A29" s="7" t="s">
        <v>34</v>
      </c>
      <c r="B29" s="8" t="s">
        <v>35</v>
      </c>
      <c r="C29" s="55"/>
      <c r="D29" s="54">
        <f>D25*C29</f>
        <v>0</v>
      </c>
      <c r="E29" s="3"/>
      <c r="F29" s="3"/>
      <c r="G29" s="3"/>
    </row>
    <row r="30" spans="1:7" ht="16.5" thickBot="1" x14ac:dyDescent="0.3">
      <c r="A30" s="12" t="s">
        <v>36</v>
      </c>
      <c r="B30" s="13" t="s">
        <v>157</v>
      </c>
      <c r="C30" s="56"/>
      <c r="D30" s="57">
        <f>D25*C30</f>
        <v>0</v>
      </c>
      <c r="E30" s="3"/>
      <c r="F30" s="3"/>
      <c r="G30" s="3"/>
    </row>
    <row r="31" spans="1:7" ht="16.5" thickBot="1" x14ac:dyDescent="0.3">
      <c r="A31" s="88" t="s">
        <v>37</v>
      </c>
      <c r="B31" s="89"/>
      <c r="C31" s="9">
        <f>SUM(C25:C30)</f>
        <v>1</v>
      </c>
      <c r="D31" s="58">
        <f>SUM(D25:D30)</f>
        <v>0</v>
      </c>
    </row>
    <row r="32" spans="1:7" ht="16.5" thickBot="1" x14ac:dyDescent="0.3">
      <c r="A32" s="1"/>
      <c r="B32" s="1"/>
      <c r="C32" s="1"/>
      <c r="D32" s="1"/>
    </row>
    <row r="33" spans="1:4" ht="16.5" thickBot="1" x14ac:dyDescent="0.3">
      <c r="A33" s="90" t="s">
        <v>38</v>
      </c>
      <c r="B33" s="91"/>
      <c r="C33" s="91"/>
      <c r="D33" s="92"/>
    </row>
    <row r="34" spans="1:4" ht="16.5" thickBot="1" x14ac:dyDescent="0.3">
      <c r="A34" s="90" t="s">
        <v>177</v>
      </c>
      <c r="B34" s="91"/>
      <c r="C34" s="91"/>
      <c r="D34" s="92"/>
    </row>
    <row r="35" spans="1:4" ht="16.5" thickBot="1" x14ac:dyDescent="0.3">
      <c r="A35" s="4" t="s">
        <v>40</v>
      </c>
      <c r="B35" s="39" t="s">
        <v>178</v>
      </c>
      <c r="C35" s="5" t="s">
        <v>25</v>
      </c>
      <c r="D35" s="5" t="s">
        <v>26</v>
      </c>
    </row>
    <row r="36" spans="1:4" ht="15.75" x14ac:dyDescent="0.25">
      <c r="A36" s="6" t="s">
        <v>27</v>
      </c>
      <c r="B36" s="40" t="s">
        <v>42</v>
      </c>
      <c r="C36" s="10">
        <f>1/12</f>
        <v>8.3333333333333329E-2</v>
      </c>
      <c r="D36" s="11">
        <f>C36*D31</f>
        <v>0</v>
      </c>
    </row>
    <row r="37" spans="1:4" ht="16.5" thickBot="1" x14ac:dyDescent="0.3">
      <c r="A37" s="12" t="s">
        <v>28</v>
      </c>
      <c r="B37" s="13" t="s">
        <v>43</v>
      </c>
      <c r="C37" s="14">
        <v>2.7799999999999998E-2</v>
      </c>
      <c r="D37" s="15">
        <f>C37*D31</f>
        <v>0</v>
      </c>
    </row>
    <row r="38" spans="1:4" ht="16.5" thickBot="1" x14ac:dyDescent="0.3">
      <c r="A38" s="88" t="s">
        <v>37</v>
      </c>
      <c r="B38" s="89"/>
      <c r="C38" s="9">
        <f>SUM(C36:C37)</f>
        <v>0.11113333333333333</v>
      </c>
      <c r="D38" s="16">
        <f>SUM(D36:D37)</f>
        <v>0</v>
      </c>
    </row>
    <row r="39" spans="1:4" ht="16.5" thickBot="1" x14ac:dyDescent="0.3">
      <c r="A39" s="1"/>
      <c r="B39" s="1"/>
      <c r="C39" s="1"/>
      <c r="D39" s="1"/>
    </row>
    <row r="40" spans="1:4" ht="16.5" thickBot="1" x14ac:dyDescent="0.3">
      <c r="A40" s="116" t="s">
        <v>44</v>
      </c>
      <c r="B40" s="117"/>
      <c r="C40" s="117"/>
      <c r="D40" s="118"/>
    </row>
    <row r="41" spans="1:4" ht="16.5" thickBot="1" x14ac:dyDescent="0.3">
      <c r="A41" s="119" t="s">
        <v>45</v>
      </c>
      <c r="B41" s="120"/>
      <c r="C41" s="17"/>
      <c r="D41" s="18">
        <f>D31+D38</f>
        <v>0</v>
      </c>
    </row>
    <row r="42" spans="1:4" ht="16.5" thickBot="1" x14ac:dyDescent="0.3">
      <c r="A42" s="19" t="s">
        <v>46</v>
      </c>
      <c r="B42" s="59" t="s">
        <v>47</v>
      </c>
      <c r="C42" s="21" t="s">
        <v>25</v>
      </c>
      <c r="D42" s="21" t="s">
        <v>26</v>
      </c>
    </row>
    <row r="43" spans="1:4" ht="16.5" thickBot="1" x14ac:dyDescent="0.3">
      <c r="A43" s="22" t="s">
        <v>27</v>
      </c>
      <c r="B43" s="26" t="s">
        <v>48</v>
      </c>
      <c r="C43" s="65">
        <v>0.2</v>
      </c>
      <c r="D43" s="25">
        <f>C43*D41</f>
        <v>0</v>
      </c>
    </row>
    <row r="44" spans="1:4" ht="16.5" thickBot="1" x14ac:dyDescent="0.3">
      <c r="A44" s="22" t="s">
        <v>28</v>
      </c>
      <c r="B44" s="23" t="s">
        <v>49</v>
      </c>
      <c r="C44" s="65">
        <v>2.5000000000000001E-2</v>
      </c>
      <c r="D44" s="25">
        <f>C44*D41</f>
        <v>0</v>
      </c>
    </row>
    <row r="45" spans="1:4" ht="16.5" thickBot="1" x14ac:dyDescent="0.3">
      <c r="A45" s="22" t="s">
        <v>30</v>
      </c>
      <c r="B45" s="27" t="s">
        <v>165</v>
      </c>
      <c r="C45" s="65">
        <v>0.05</v>
      </c>
      <c r="D45" s="25">
        <f>C45*D41</f>
        <v>0</v>
      </c>
    </row>
    <row r="46" spans="1:4" ht="16.5" thickBot="1" x14ac:dyDescent="0.3">
      <c r="A46" s="22" t="s">
        <v>32</v>
      </c>
      <c r="B46" s="23" t="s">
        <v>50</v>
      </c>
      <c r="C46" s="65">
        <v>1.4999999999999999E-2</v>
      </c>
      <c r="D46" s="25">
        <f>C46*D41</f>
        <v>0</v>
      </c>
    </row>
    <row r="47" spans="1:4" ht="16.5" thickBot="1" x14ac:dyDescent="0.3">
      <c r="A47" s="22" t="s">
        <v>34</v>
      </c>
      <c r="B47" s="23" t="s">
        <v>51</v>
      </c>
      <c r="C47" s="65">
        <v>0.01</v>
      </c>
      <c r="D47" s="25">
        <f>C47*D41</f>
        <v>0</v>
      </c>
    </row>
    <row r="48" spans="1:4" ht="16.5" thickBot="1" x14ac:dyDescent="0.3">
      <c r="A48" s="22" t="s">
        <v>36</v>
      </c>
      <c r="B48" s="23" t="s">
        <v>52</v>
      </c>
      <c r="C48" s="65">
        <v>6.0000000000000001E-3</v>
      </c>
      <c r="D48" s="25">
        <f>C48*D41</f>
        <v>0</v>
      </c>
    </row>
    <row r="49" spans="1:10" ht="16.5" thickBot="1" x14ac:dyDescent="0.3">
      <c r="A49" s="22" t="s">
        <v>53</v>
      </c>
      <c r="B49" s="26" t="s">
        <v>54</v>
      </c>
      <c r="C49" s="65">
        <v>2E-3</v>
      </c>
      <c r="D49" s="25">
        <f>C49*D41</f>
        <v>0</v>
      </c>
    </row>
    <row r="50" spans="1:10" ht="16.5" thickBot="1" x14ac:dyDescent="0.3">
      <c r="A50" s="22" t="s">
        <v>55</v>
      </c>
      <c r="B50" s="26" t="s">
        <v>56</v>
      </c>
      <c r="C50" s="65">
        <v>0.08</v>
      </c>
      <c r="D50" s="25">
        <f>C50*D41</f>
        <v>0</v>
      </c>
    </row>
    <row r="51" spans="1:10" ht="16.5" thickBot="1" x14ac:dyDescent="0.3">
      <c r="A51" s="88" t="s">
        <v>57</v>
      </c>
      <c r="B51" s="89"/>
      <c r="C51" s="9">
        <f>C43+C44+C46+C47+C48+C49+C50+C45</f>
        <v>0.38800000000000001</v>
      </c>
      <c r="D51" s="28">
        <f>SUM(D43:D50)</f>
        <v>0</v>
      </c>
    </row>
    <row r="52" spans="1:10" ht="16.5" thickBot="1" x14ac:dyDescent="0.3">
      <c r="A52" s="1"/>
      <c r="B52" s="1"/>
      <c r="C52" s="1"/>
      <c r="D52" s="1"/>
    </row>
    <row r="53" spans="1:10" ht="16.5" thickBot="1" x14ac:dyDescent="0.3">
      <c r="A53" s="90" t="s">
        <v>58</v>
      </c>
      <c r="B53" s="91"/>
      <c r="C53" s="91"/>
      <c r="D53" s="92"/>
    </row>
    <row r="54" spans="1:10" ht="16.5" thickBot="1" x14ac:dyDescent="0.3">
      <c r="A54" s="4" t="s">
        <v>59</v>
      </c>
      <c r="B54" s="5" t="s">
        <v>60</v>
      </c>
      <c r="C54" s="5" t="s">
        <v>25</v>
      </c>
      <c r="D54" s="5" t="s">
        <v>26</v>
      </c>
    </row>
    <row r="55" spans="1:10" ht="16.5" thickBot="1" x14ac:dyDescent="0.3">
      <c r="A55" s="22" t="s">
        <v>27</v>
      </c>
      <c r="B55" s="26" t="s">
        <v>61</v>
      </c>
      <c r="C55" s="24"/>
      <c r="D55" s="66"/>
      <c r="E55" s="1" t="s">
        <v>126</v>
      </c>
      <c r="F55" s="1"/>
      <c r="G55" s="1"/>
      <c r="H55" s="1"/>
      <c r="I55" s="1"/>
      <c r="J55" s="1"/>
    </row>
    <row r="56" spans="1:10" ht="16.5" thickBot="1" x14ac:dyDescent="0.3">
      <c r="A56" s="22" t="s">
        <v>28</v>
      </c>
      <c r="B56" s="23" t="s">
        <v>144</v>
      </c>
      <c r="C56" s="24"/>
      <c r="D56" s="66"/>
      <c r="E56" s="1" t="s">
        <v>159</v>
      </c>
    </row>
    <row r="57" spans="1:10" ht="16.5" thickBot="1" x14ac:dyDescent="0.3">
      <c r="A57" s="22" t="s">
        <v>30</v>
      </c>
      <c r="B57" s="23" t="s">
        <v>64</v>
      </c>
      <c r="C57" s="26"/>
      <c r="D57" s="66"/>
      <c r="E57" s="1" t="s">
        <v>167</v>
      </c>
    </row>
    <row r="58" spans="1:10" ht="16.5" thickBot="1" x14ac:dyDescent="0.3">
      <c r="A58" s="22" t="s">
        <v>32</v>
      </c>
      <c r="B58" s="23" t="s">
        <v>145</v>
      </c>
      <c r="C58" s="26"/>
      <c r="D58" s="66"/>
      <c r="E58" s="1" t="s">
        <v>160</v>
      </c>
      <c r="F58" s="1"/>
      <c r="G58" s="1"/>
      <c r="H58" s="1"/>
      <c r="I58" s="1"/>
      <c r="J58" s="1"/>
    </row>
    <row r="59" spans="1:10" ht="16.5" thickBot="1" x14ac:dyDescent="0.3">
      <c r="A59" s="22" t="s">
        <v>34</v>
      </c>
      <c r="B59" s="23" t="s">
        <v>139</v>
      </c>
      <c r="C59" s="26"/>
      <c r="D59" s="66"/>
    </row>
    <row r="60" spans="1:10" ht="16.5" thickBot="1" x14ac:dyDescent="0.3">
      <c r="A60" s="88" t="s">
        <v>37</v>
      </c>
      <c r="B60" s="89"/>
      <c r="C60" s="9">
        <f>SUM(C55:C59)</f>
        <v>0</v>
      </c>
      <c r="D60" s="28">
        <f>SUM(D55:D59)</f>
        <v>0</v>
      </c>
    </row>
    <row r="61" spans="1:10" ht="16.5" thickBot="1" x14ac:dyDescent="0.3">
      <c r="A61" s="1"/>
      <c r="B61" s="1"/>
      <c r="C61" s="1"/>
      <c r="D61" s="1"/>
    </row>
    <row r="62" spans="1:10" ht="16.5" thickBot="1" x14ac:dyDescent="0.3">
      <c r="A62" s="90" t="s">
        <v>67</v>
      </c>
      <c r="B62" s="91"/>
      <c r="C62" s="91"/>
      <c r="D62" s="92"/>
    </row>
    <row r="63" spans="1:10" ht="16.5" thickBot="1" x14ac:dyDescent="0.3">
      <c r="A63" s="4">
        <v>2</v>
      </c>
      <c r="B63" s="60" t="s">
        <v>68</v>
      </c>
      <c r="C63" s="5" t="s">
        <v>25</v>
      </c>
      <c r="D63" s="5" t="s">
        <v>26</v>
      </c>
    </row>
    <row r="64" spans="1:10" ht="16.5" thickBot="1" x14ac:dyDescent="0.3">
      <c r="A64" s="22" t="s">
        <v>40</v>
      </c>
      <c r="B64" s="23" t="s">
        <v>176</v>
      </c>
      <c r="C64" s="24">
        <f>C38</f>
        <v>0.11113333333333333</v>
      </c>
      <c r="D64" s="25">
        <f>D38</f>
        <v>0</v>
      </c>
    </row>
    <row r="65" spans="1:5" ht="16.5" thickBot="1" x14ac:dyDescent="0.3">
      <c r="A65" s="22" t="s">
        <v>46</v>
      </c>
      <c r="B65" s="23" t="s">
        <v>47</v>
      </c>
      <c r="C65" s="24">
        <f>C51</f>
        <v>0.38800000000000001</v>
      </c>
      <c r="D65" s="25">
        <f>D51</f>
        <v>0</v>
      </c>
    </row>
    <row r="66" spans="1:5" ht="16.5" thickBot="1" x14ac:dyDescent="0.3">
      <c r="A66" s="22" t="s">
        <v>59</v>
      </c>
      <c r="B66" s="23" t="s">
        <v>60</v>
      </c>
      <c r="C66" s="61">
        <f>C60</f>
        <v>0</v>
      </c>
      <c r="D66" s="25">
        <f>D60</f>
        <v>0</v>
      </c>
    </row>
    <row r="67" spans="1:5" ht="16.5" thickBot="1" x14ac:dyDescent="0.3">
      <c r="A67" s="88" t="s">
        <v>37</v>
      </c>
      <c r="B67" s="89"/>
      <c r="C67" s="62">
        <f>SUM(C64:C66)</f>
        <v>0.49913333333333332</v>
      </c>
      <c r="D67" s="28">
        <f>SUM(D64:D66)</f>
        <v>0</v>
      </c>
    </row>
    <row r="68" spans="1:5" ht="16.5" thickBot="1" x14ac:dyDescent="0.3">
      <c r="A68" s="29"/>
      <c r="B68" s="1"/>
      <c r="C68" s="1"/>
      <c r="D68" s="1"/>
    </row>
    <row r="69" spans="1:5" ht="16.5" thickBot="1" x14ac:dyDescent="0.3">
      <c r="A69" s="90" t="s">
        <v>69</v>
      </c>
      <c r="B69" s="91"/>
      <c r="C69" s="91"/>
      <c r="D69" s="92"/>
    </row>
    <row r="70" spans="1:5" ht="16.5" thickBot="1" x14ac:dyDescent="0.3">
      <c r="A70" s="30" t="s">
        <v>70</v>
      </c>
      <c r="B70" s="17"/>
      <c r="C70" s="17"/>
      <c r="D70" s="18">
        <f>D31+D38</f>
        <v>0</v>
      </c>
    </row>
    <row r="71" spans="1:5" ht="16.5" thickBot="1" x14ac:dyDescent="0.3">
      <c r="A71" s="19">
        <v>3</v>
      </c>
      <c r="B71" s="21" t="s">
        <v>71</v>
      </c>
      <c r="C71" s="21" t="s">
        <v>25</v>
      </c>
      <c r="D71" s="21" t="s">
        <v>26</v>
      </c>
    </row>
    <row r="72" spans="1:5" ht="16.5" thickBot="1" x14ac:dyDescent="0.3">
      <c r="A72" s="22" t="s">
        <v>27</v>
      </c>
      <c r="B72" s="31" t="s">
        <v>72</v>
      </c>
      <c r="C72" s="24">
        <v>4.1999999999999997E-3</v>
      </c>
      <c r="D72" s="25">
        <f>C72*D70</f>
        <v>0</v>
      </c>
      <c r="E72" s="1" t="s">
        <v>129</v>
      </c>
    </row>
    <row r="73" spans="1:5" ht="16.5" thickBot="1" x14ac:dyDescent="0.3">
      <c r="A73" s="22" t="s">
        <v>28</v>
      </c>
      <c r="B73" s="32" t="s">
        <v>74</v>
      </c>
      <c r="C73" s="24">
        <v>2.9999999999999997E-4</v>
      </c>
      <c r="D73" s="25">
        <f>C73*D70</f>
        <v>0</v>
      </c>
      <c r="E73" s="1"/>
    </row>
    <row r="74" spans="1:5" ht="16.5" thickBot="1" x14ac:dyDescent="0.3">
      <c r="A74" s="22" t="s">
        <v>30</v>
      </c>
      <c r="B74" s="32" t="s">
        <v>75</v>
      </c>
      <c r="C74" s="24">
        <v>1.4999999999999999E-4</v>
      </c>
      <c r="D74" s="25">
        <f>C74*D70</f>
        <v>0</v>
      </c>
      <c r="E74" s="1"/>
    </row>
    <row r="75" spans="1:5" ht="16.5" thickBot="1" x14ac:dyDescent="0.3">
      <c r="A75" s="22" t="s">
        <v>32</v>
      </c>
      <c r="B75" s="32" t="s">
        <v>76</v>
      </c>
      <c r="C75" s="24">
        <v>1.9400000000000001E-2</v>
      </c>
      <c r="D75" s="25">
        <f>C75*D70</f>
        <v>0</v>
      </c>
      <c r="E75" s="1" t="s">
        <v>129</v>
      </c>
    </row>
    <row r="76" spans="1:5" ht="32.25" thickBot="1" x14ac:dyDescent="0.3">
      <c r="A76" s="22" t="s">
        <v>34</v>
      </c>
      <c r="B76" s="32" t="s">
        <v>77</v>
      </c>
      <c r="C76" s="24">
        <v>7.7000000000000002E-3</v>
      </c>
      <c r="D76" s="25">
        <f>C76*D70</f>
        <v>0</v>
      </c>
    </row>
    <row r="77" spans="1:5" ht="16.5" thickBot="1" x14ac:dyDescent="0.3">
      <c r="A77" s="22" t="s">
        <v>36</v>
      </c>
      <c r="B77" s="32" t="s">
        <v>78</v>
      </c>
      <c r="C77" s="24">
        <v>8.0000000000000004E-4</v>
      </c>
      <c r="D77" s="25">
        <f>C77*D70</f>
        <v>0</v>
      </c>
    </row>
    <row r="78" spans="1:5" ht="16.5" thickBot="1" x14ac:dyDescent="0.3">
      <c r="A78" s="88" t="s">
        <v>37</v>
      </c>
      <c r="B78" s="89"/>
      <c r="C78" s="9">
        <f>SUM(C72:C77)</f>
        <v>3.2550000000000003E-2</v>
      </c>
      <c r="D78" s="28">
        <f>SUM(D72:D77)</f>
        <v>0</v>
      </c>
    </row>
    <row r="79" spans="1:5" ht="16.5" thickBot="1" x14ac:dyDescent="0.3">
      <c r="A79" s="1"/>
      <c r="B79" s="1"/>
      <c r="C79" s="1"/>
      <c r="D79" s="1"/>
    </row>
    <row r="80" spans="1:5" ht="16.5" thickBot="1" x14ac:dyDescent="0.3">
      <c r="A80" s="90" t="s">
        <v>79</v>
      </c>
      <c r="B80" s="91"/>
      <c r="C80" s="91"/>
      <c r="D80" s="92"/>
    </row>
    <row r="81" spans="1:5" ht="16.5" thickBot="1" x14ac:dyDescent="0.3">
      <c r="A81" s="113" t="s">
        <v>80</v>
      </c>
      <c r="B81" s="114"/>
      <c r="C81" s="114"/>
      <c r="D81" s="115"/>
    </row>
    <row r="82" spans="1:5" ht="16.5" thickBot="1" x14ac:dyDescent="0.3">
      <c r="A82" s="33" t="s">
        <v>81</v>
      </c>
      <c r="B82" s="17"/>
      <c r="C82" s="17"/>
      <c r="D82" s="18">
        <f>D31+D38</f>
        <v>0</v>
      </c>
    </row>
    <row r="83" spans="1:5" ht="16.5" thickBot="1" x14ac:dyDescent="0.3">
      <c r="A83" s="19" t="s">
        <v>82</v>
      </c>
      <c r="B83" s="20" t="s">
        <v>83</v>
      </c>
      <c r="C83" s="21" t="s">
        <v>25</v>
      </c>
      <c r="D83" s="21" t="s">
        <v>26</v>
      </c>
    </row>
    <row r="84" spans="1:5" ht="16.5" thickBot="1" x14ac:dyDescent="0.3">
      <c r="A84" s="22" t="s">
        <v>27</v>
      </c>
      <c r="B84" s="23" t="s">
        <v>84</v>
      </c>
      <c r="C84" s="24">
        <v>0</v>
      </c>
      <c r="D84" s="25">
        <f>C84*D82</f>
        <v>0</v>
      </c>
    </row>
    <row r="85" spans="1:5" ht="16.5" thickBot="1" x14ac:dyDescent="0.3">
      <c r="A85" s="22" t="s">
        <v>28</v>
      </c>
      <c r="B85" s="23" t="s">
        <v>83</v>
      </c>
      <c r="C85" s="24">
        <v>2.8E-3</v>
      </c>
      <c r="D85" s="25">
        <f>C85*D82</f>
        <v>0</v>
      </c>
      <c r="E85" s="1" t="s">
        <v>85</v>
      </c>
    </row>
    <row r="86" spans="1:5" ht="16.5" thickBot="1" x14ac:dyDescent="0.3">
      <c r="A86" s="22" t="s">
        <v>30</v>
      </c>
      <c r="B86" s="23" t="s">
        <v>86</v>
      </c>
      <c r="C86" s="24">
        <v>8.0000000000000004E-4</v>
      </c>
      <c r="D86" s="25">
        <f>C86*D82</f>
        <v>0</v>
      </c>
      <c r="E86" s="1" t="s">
        <v>85</v>
      </c>
    </row>
    <row r="87" spans="1:5" ht="16.5" thickBot="1" x14ac:dyDescent="0.3">
      <c r="A87" s="22" t="s">
        <v>32</v>
      </c>
      <c r="B87" s="23" t="s">
        <v>87</v>
      </c>
      <c r="C87" s="24">
        <v>2E-3</v>
      </c>
      <c r="D87" s="25">
        <f>C87*D82</f>
        <v>0</v>
      </c>
      <c r="E87" s="1" t="s">
        <v>173</v>
      </c>
    </row>
    <row r="88" spans="1:5" ht="16.5" thickBot="1" x14ac:dyDescent="0.3">
      <c r="A88" s="22" t="s">
        <v>34</v>
      </c>
      <c r="B88" s="23" t="s">
        <v>88</v>
      </c>
      <c r="C88" s="24">
        <v>5.5000000000000003E-4</v>
      </c>
      <c r="D88" s="25">
        <f>C88*D82</f>
        <v>0</v>
      </c>
      <c r="E88" s="1" t="s">
        <v>85</v>
      </c>
    </row>
    <row r="89" spans="1:5" ht="16.5" thickBot="1" x14ac:dyDescent="0.3">
      <c r="A89" s="22" t="s">
        <v>36</v>
      </c>
      <c r="B89" s="23" t="s">
        <v>89</v>
      </c>
      <c r="C89" s="24"/>
      <c r="D89" s="25"/>
    </row>
    <row r="90" spans="1:5" ht="16.5" thickBot="1" x14ac:dyDescent="0.3">
      <c r="A90" s="88" t="s">
        <v>57</v>
      </c>
      <c r="B90" s="89"/>
      <c r="C90" s="9">
        <f>SUM(C84:C89)</f>
        <v>6.1500000000000001E-3</v>
      </c>
      <c r="D90" s="28">
        <f>SUM(D84:D89)</f>
        <v>0</v>
      </c>
    </row>
    <row r="91" spans="1:5" ht="16.5" thickBot="1" x14ac:dyDescent="0.3">
      <c r="A91" s="1"/>
      <c r="B91" s="1"/>
      <c r="C91" s="1"/>
      <c r="D91" s="1"/>
    </row>
    <row r="92" spans="1:5" ht="16.5" thickBot="1" x14ac:dyDescent="0.3">
      <c r="A92" s="90" t="s">
        <v>90</v>
      </c>
      <c r="B92" s="91"/>
      <c r="C92" s="91"/>
      <c r="D92" s="92"/>
    </row>
    <row r="93" spans="1:5" ht="16.5" thickBot="1" x14ac:dyDescent="0.3">
      <c r="A93" s="4" t="s">
        <v>91</v>
      </c>
      <c r="B93" s="34" t="s">
        <v>92</v>
      </c>
      <c r="C93" s="5" t="s">
        <v>25</v>
      </c>
      <c r="D93" s="5" t="s">
        <v>26</v>
      </c>
    </row>
    <row r="94" spans="1:5" ht="16.5" thickBot="1" x14ac:dyDescent="0.3">
      <c r="A94" s="22" t="s">
        <v>27</v>
      </c>
      <c r="B94" s="23" t="s">
        <v>93</v>
      </c>
      <c r="C94" s="26"/>
      <c r="D94" s="25"/>
    </row>
    <row r="95" spans="1:5" ht="16.5" thickBot="1" x14ac:dyDescent="0.3">
      <c r="A95" s="88" t="s">
        <v>37</v>
      </c>
      <c r="B95" s="89"/>
      <c r="C95" s="62">
        <v>0</v>
      </c>
      <c r="D95" s="28">
        <f>D94</f>
        <v>0</v>
      </c>
    </row>
    <row r="96" spans="1:5" ht="16.5" thickBot="1" x14ac:dyDescent="0.3">
      <c r="A96" s="1"/>
      <c r="B96" s="1"/>
      <c r="C96" s="1"/>
      <c r="D96" s="1"/>
    </row>
    <row r="97" spans="1:4" ht="16.5" thickBot="1" x14ac:dyDescent="0.3">
      <c r="A97" s="90" t="s">
        <v>94</v>
      </c>
      <c r="B97" s="91"/>
      <c r="C97" s="91"/>
      <c r="D97" s="92"/>
    </row>
    <row r="98" spans="1:4" ht="16.5" thickBot="1" x14ac:dyDescent="0.3">
      <c r="A98" s="4">
        <v>4</v>
      </c>
      <c r="B98" s="5" t="s">
        <v>95</v>
      </c>
      <c r="C98" s="5" t="s">
        <v>25</v>
      </c>
      <c r="D98" s="5" t="s">
        <v>26</v>
      </c>
    </row>
    <row r="99" spans="1:4" ht="16.5" thickBot="1" x14ac:dyDescent="0.3">
      <c r="A99" s="22" t="s">
        <v>82</v>
      </c>
      <c r="B99" s="26" t="s">
        <v>83</v>
      </c>
      <c r="C99" s="24">
        <f>C90</f>
        <v>6.1500000000000001E-3</v>
      </c>
      <c r="D99" s="25">
        <f>D90</f>
        <v>0</v>
      </c>
    </row>
    <row r="100" spans="1:4" ht="16.5" thickBot="1" x14ac:dyDescent="0.3">
      <c r="A100" s="22" t="s">
        <v>91</v>
      </c>
      <c r="B100" s="23" t="s">
        <v>92</v>
      </c>
      <c r="C100" s="24">
        <f>C94</f>
        <v>0</v>
      </c>
      <c r="D100" s="25">
        <f>D95</f>
        <v>0</v>
      </c>
    </row>
    <row r="101" spans="1:4" ht="16.5" thickBot="1" x14ac:dyDescent="0.3">
      <c r="A101" s="88" t="s">
        <v>96</v>
      </c>
      <c r="B101" s="89"/>
      <c r="C101" s="9">
        <f>SUM(C99:C100)</f>
        <v>6.1500000000000001E-3</v>
      </c>
      <c r="D101" s="28">
        <f>SUM(D99:D100)</f>
        <v>0</v>
      </c>
    </row>
    <row r="102" spans="1:4" ht="16.5" thickBot="1" x14ac:dyDescent="0.3">
      <c r="A102" s="1"/>
      <c r="B102" s="1"/>
      <c r="C102" s="1"/>
      <c r="D102" s="1"/>
    </row>
    <row r="103" spans="1:4" ht="16.5" thickBot="1" x14ac:dyDescent="0.3">
      <c r="A103" s="90" t="s">
        <v>97</v>
      </c>
      <c r="B103" s="91"/>
      <c r="C103" s="91"/>
      <c r="D103" s="92"/>
    </row>
    <row r="104" spans="1:4" ht="16.5" thickBot="1" x14ac:dyDescent="0.3">
      <c r="A104" s="4">
        <v>5</v>
      </c>
      <c r="B104" s="107" t="s">
        <v>98</v>
      </c>
      <c r="C104" s="108"/>
      <c r="D104" s="5" t="s">
        <v>26</v>
      </c>
    </row>
    <row r="105" spans="1:4" ht="16.5" thickBot="1" x14ac:dyDescent="0.3">
      <c r="A105" s="22" t="s">
        <v>27</v>
      </c>
      <c r="B105" s="105" t="s">
        <v>130</v>
      </c>
      <c r="C105" s="106"/>
      <c r="D105" s="109"/>
    </row>
    <row r="106" spans="1:4" ht="16.5" thickBot="1" x14ac:dyDescent="0.3">
      <c r="A106" s="22" t="s">
        <v>28</v>
      </c>
      <c r="B106" s="105" t="s">
        <v>100</v>
      </c>
      <c r="C106" s="106"/>
      <c r="D106" s="110"/>
    </row>
    <row r="107" spans="1:4" ht="16.5" thickBot="1" x14ac:dyDescent="0.3">
      <c r="A107" s="22" t="s">
        <v>30</v>
      </c>
      <c r="B107" s="105" t="s">
        <v>89</v>
      </c>
      <c r="C107" s="106"/>
      <c r="D107" s="69"/>
    </row>
    <row r="108" spans="1:4" ht="16.5" thickBot="1" x14ac:dyDescent="0.3">
      <c r="A108" s="88" t="s">
        <v>101</v>
      </c>
      <c r="B108" s="93"/>
      <c r="C108" s="89"/>
      <c r="D108" s="28">
        <f>SUM(D105:D107)</f>
        <v>0</v>
      </c>
    </row>
    <row r="109" spans="1:4" ht="16.5" thickBot="1" x14ac:dyDescent="0.3">
      <c r="A109" s="1"/>
      <c r="B109" s="1"/>
      <c r="C109" s="1"/>
      <c r="D109" s="1"/>
    </row>
    <row r="110" spans="1:4" ht="15.75" x14ac:dyDescent="0.25">
      <c r="A110" s="94" t="s">
        <v>102</v>
      </c>
      <c r="B110" s="95"/>
      <c r="C110" s="95"/>
      <c r="D110" s="96"/>
    </row>
    <row r="111" spans="1:4" ht="16.5" thickBot="1" x14ac:dyDescent="0.3">
      <c r="A111" s="97" t="s">
        <v>103</v>
      </c>
      <c r="B111" s="98"/>
      <c r="C111" s="99"/>
      <c r="D111" s="35">
        <f>D31+D67+D78+D101+D108</f>
        <v>0</v>
      </c>
    </row>
    <row r="112" spans="1:4" ht="16.5" thickBot="1" x14ac:dyDescent="0.3">
      <c r="A112" s="19">
        <v>6</v>
      </c>
      <c r="B112" s="41" t="s">
        <v>104</v>
      </c>
      <c r="C112" s="21" t="s">
        <v>25</v>
      </c>
      <c r="D112" s="21" t="s">
        <v>26</v>
      </c>
    </row>
    <row r="113" spans="1:4" ht="16.5" thickBot="1" x14ac:dyDescent="0.3">
      <c r="A113" s="22" t="s">
        <v>27</v>
      </c>
      <c r="B113" s="26" t="s">
        <v>105</v>
      </c>
      <c r="C113" s="65"/>
      <c r="D113" s="25">
        <f>C113*D111</f>
        <v>0</v>
      </c>
    </row>
    <row r="114" spans="1:4" ht="16.5" thickBot="1" x14ac:dyDescent="0.3">
      <c r="A114" s="22" t="s">
        <v>28</v>
      </c>
      <c r="B114" s="26" t="s">
        <v>107</v>
      </c>
      <c r="C114" s="65">
        <v>7.0000000000000007E-2</v>
      </c>
      <c r="D114" s="25">
        <f>(D111+D113)*C114</f>
        <v>0</v>
      </c>
    </row>
    <row r="115" spans="1:4" ht="16.5" thickBot="1" x14ac:dyDescent="0.3">
      <c r="A115" s="22" t="s">
        <v>30</v>
      </c>
      <c r="B115" s="26" t="s">
        <v>108</v>
      </c>
      <c r="C115" s="67"/>
      <c r="D115" s="25"/>
    </row>
    <row r="116" spans="1:4" ht="16.5" thickBot="1" x14ac:dyDescent="0.3">
      <c r="A116" s="22"/>
      <c r="B116" s="23" t="s">
        <v>109</v>
      </c>
      <c r="C116" s="65">
        <v>7.5999999999999998E-2</v>
      </c>
      <c r="D116" s="25">
        <f>C116*D120</f>
        <v>0</v>
      </c>
    </row>
    <row r="117" spans="1:4" ht="16.5" thickBot="1" x14ac:dyDescent="0.3">
      <c r="A117" s="22"/>
      <c r="B117" s="26" t="s">
        <v>111</v>
      </c>
      <c r="C117" s="65">
        <v>1.6500000000000001E-2</v>
      </c>
      <c r="D117" s="25">
        <f>C117*D120</f>
        <v>0</v>
      </c>
    </row>
    <row r="118" spans="1:4" ht="16.5" thickBot="1" x14ac:dyDescent="0.3">
      <c r="A118" s="22"/>
      <c r="B118" s="26" t="s">
        <v>112</v>
      </c>
      <c r="C118" s="65">
        <v>0.03</v>
      </c>
      <c r="D118" s="25">
        <f>C118*D120</f>
        <v>0</v>
      </c>
    </row>
    <row r="119" spans="1:4" ht="16.5" thickBot="1" x14ac:dyDescent="0.3">
      <c r="A119" s="88" t="s">
        <v>113</v>
      </c>
      <c r="B119" s="89"/>
      <c r="C119" s="68">
        <f>C116+C117+C118</f>
        <v>0.1225</v>
      </c>
      <c r="D119" s="25"/>
    </row>
    <row r="120" spans="1:4" ht="16.5" thickBot="1" x14ac:dyDescent="0.3">
      <c r="A120" s="102"/>
      <c r="B120" s="103"/>
      <c r="C120" s="104"/>
      <c r="D120" s="25">
        <f>(D111+D113+D114)/(1-C119)</f>
        <v>0</v>
      </c>
    </row>
    <row r="121" spans="1:4" ht="16.5" thickBot="1" x14ac:dyDescent="0.3">
      <c r="A121" s="88" t="s">
        <v>57</v>
      </c>
      <c r="B121" s="89"/>
      <c r="C121" s="9">
        <f>SUM(C113+C114+C119)</f>
        <v>0.1925</v>
      </c>
      <c r="D121" s="28">
        <f>SUM(D113:D118)</f>
        <v>0</v>
      </c>
    </row>
    <row r="122" spans="1:4" ht="16.5" thickBot="1" x14ac:dyDescent="0.3">
      <c r="A122" s="1"/>
      <c r="B122" s="1"/>
      <c r="C122" s="1"/>
      <c r="D122" s="1"/>
    </row>
    <row r="123" spans="1:4" ht="16.5" thickBot="1" x14ac:dyDescent="0.3">
      <c r="A123" s="90" t="s">
        <v>114</v>
      </c>
      <c r="B123" s="91"/>
      <c r="C123" s="91"/>
      <c r="D123" s="92"/>
    </row>
    <row r="124" spans="1:4" ht="32.25" thickBot="1" x14ac:dyDescent="0.3">
      <c r="A124" s="4"/>
      <c r="B124" s="39" t="s">
        <v>115</v>
      </c>
      <c r="C124" s="5" t="s">
        <v>25</v>
      </c>
      <c r="D124" s="5" t="s">
        <v>26</v>
      </c>
    </row>
    <row r="125" spans="1:4" ht="16.5" thickBot="1" x14ac:dyDescent="0.3">
      <c r="A125" s="19" t="s">
        <v>27</v>
      </c>
      <c r="B125" s="26" t="s">
        <v>23</v>
      </c>
      <c r="C125" s="24">
        <f>C31</f>
        <v>1</v>
      </c>
      <c r="D125" s="37">
        <f>D31</f>
        <v>0</v>
      </c>
    </row>
    <row r="126" spans="1:4" ht="16.5" thickBot="1" x14ac:dyDescent="0.3">
      <c r="A126" s="19" t="s">
        <v>28</v>
      </c>
      <c r="B126" s="23" t="s">
        <v>38</v>
      </c>
      <c r="C126" s="24">
        <f>C67</f>
        <v>0.49913333333333332</v>
      </c>
      <c r="D126" s="37">
        <f>D67</f>
        <v>0</v>
      </c>
    </row>
    <row r="127" spans="1:4" ht="16.5" thickBot="1" x14ac:dyDescent="0.3">
      <c r="A127" s="19" t="s">
        <v>30</v>
      </c>
      <c r="B127" s="23" t="s">
        <v>69</v>
      </c>
      <c r="C127" s="24">
        <f>C78</f>
        <v>3.2550000000000003E-2</v>
      </c>
      <c r="D127" s="37">
        <f>D78</f>
        <v>0</v>
      </c>
    </row>
    <row r="128" spans="1:4" ht="16.5" thickBot="1" x14ac:dyDescent="0.3">
      <c r="A128" s="19" t="s">
        <v>32</v>
      </c>
      <c r="B128" s="23" t="s">
        <v>79</v>
      </c>
      <c r="C128" s="24">
        <f>C90+C95</f>
        <v>6.1500000000000001E-3</v>
      </c>
      <c r="D128" s="37">
        <f>D101</f>
        <v>0</v>
      </c>
    </row>
    <row r="129" spans="1:4" ht="16.5" thickBot="1" x14ac:dyDescent="0.3">
      <c r="A129" s="19" t="s">
        <v>34</v>
      </c>
      <c r="B129" s="23" t="s">
        <v>97</v>
      </c>
      <c r="C129" s="36"/>
      <c r="D129" s="37">
        <f>D108</f>
        <v>0</v>
      </c>
    </row>
    <row r="130" spans="1:4" ht="16.5" thickBot="1" x14ac:dyDescent="0.3">
      <c r="A130" s="88" t="s">
        <v>116</v>
      </c>
      <c r="B130" s="89"/>
      <c r="C130" s="21"/>
      <c r="D130" s="37">
        <f>SUM(D125:D129)</f>
        <v>0</v>
      </c>
    </row>
    <row r="131" spans="1:4" ht="16.5" thickBot="1" x14ac:dyDescent="0.3">
      <c r="A131" s="19" t="s">
        <v>36</v>
      </c>
      <c r="B131" s="23" t="s">
        <v>117</v>
      </c>
      <c r="C131" s="24">
        <f>C121</f>
        <v>0.1925</v>
      </c>
      <c r="D131" s="37">
        <f>D121</f>
        <v>0</v>
      </c>
    </row>
    <row r="132" spans="1:4" ht="16.5" thickBot="1" x14ac:dyDescent="0.3">
      <c r="A132" s="88" t="s">
        <v>118</v>
      </c>
      <c r="B132" s="89"/>
      <c r="C132" s="63">
        <f>SUM(C125:C131)</f>
        <v>1.7303333333333337</v>
      </c>
      <c r="D132" s="37">
        <f>ROUND(SUM(D130:D131),2)</f>
        <v>0</v>
      </c>
    </row>
    <row r="133" spans="1:4" ht="16.5" thickBot="1" x14ac:dyDescent="0.3">
      <c r="A133" s="88" t="s">
        <v>119</v>
      </c>
      <c r="B133" s="89"/>
      <c r="C133" s="63"/>
      <c r="D133" s="64">
        <v>8</v>
      </c>
    </row>
    <row r="134" spans="1:4" ht="16.5" thickBot="1" x14ac:dyDescent="0.3">
      <c r="A134" s="88" t="s">
        <v>131</v>
      </c>
      <c r="B134" s="89"/>
      <c r="C134" s="63"/>
      <c r="D134" s="37">
        <f>D132*D133</f>
        <v>0</v>
      </c>
    </row>
    <row r="135" spans="1:4" ht="16.5" thickBot="1" x14ac:dyDescent="0.3">
      <c r="A135" s="88" t="s">
        <v>132</v>
      </c>
      <c r="B135" s="89"/>
      <c r="C135" s="63"/>
      <c r="D135" s="38">
        <f>D134*C10</f>
        <v>0</v>
      </c>
    </row>
  </sheetData>
  <sheetProtection algorithmName="SHA-512" hashValue="JjaMDH9aEM152BGyVWua/tuACDxkbJEHRy6EZHF/d14vTSclBxC1Jf0SDOvwfZyLJv2w5d1V8gQYkV3hQCP8+Q==" saltValue="nV3aG993FXI5qNP5z1oXSQ==" spinCount="100000" sheet="1" objects="1" scenarios="1"/>
  <mergeCells count="68">
    <mergeCell ref="C20:D20"/>
    <mergeCell ref="A20:B20"/>
    <mergeCell ref="A1:D2"/>
    <mergeCell ref="A3:D3"/>
    <mergeCell ref="A4:B4"/>
    <mergeCell ref="C4:D4"/>
    <mergeCell ref="A5:B5"/>
    <mergeCell ref="C5:D5"/>
    <mergeCell ref="A16:D16"/>
    <mergeCell ref="A7:D7"/>
    <mergeCell ref="A8:B8"/>
    <mergeCell ref="C8:D8"/>
    <mergeCell ref="A9:B9"/>
    <mergeCell ref="C9:D9"/>
    <mergeCell ref="A10:B10"/>
    <mergeCell ref="C10:D10"/>
    <mergeCell ref="A12:D12"/>
    <mergeCell ref="A13:B13"/>
    <mergeCell ref="C13:D13"/>
    <mergeCell ref="A14:B14"/>
    <mergeCell ref="C14:D14"/>
    <mergeCell ref="A17:B17"/>
    <mergeCell ref="C17:D17"/>
    <mergeCell ref="A18:B18"/>
    <mergeCell ref="C18:D18"/>
    <mergeCell ref="A19:B19"/>
    <mergeCell ref="C19:D19"/>
    <mergeCell ref="A21:B21"/>
    <mergeCell ref="C21:D21"/>
    <mergeCell ref="A23:D23"/>
    <mergeCell ref="A31:B31"/>
    <mergeCell ref="A33:D33"/>
    <mergeCell ref="A34:D34"/>
    <mergeCell ref="A80:D80"/>
    <mergeCell ref="A38:B38"/>
    <mergeCell ref="A40:D40"/>
    <mergeCell ref="A41:B41"/>
    <mergeCell ref="A51:B51"/>
    <mergeCell ref="A53:D53"/>
    <mergeCell ref="A60:B60"/>
    <mergeCell ref="A62:D62"/>
    <mergeCell ref="A67:B67"/>
    <mergeCell ref="A69:D69"/>
    <mergeCell ref="A78:B78"/>
    <mergeCell ref="B107:C107"/>
    <mergeCell ref="A81:D81"/>
    <mergeCell ref="A90:B90"/>
    <mergeCell ref="A92:D92"/>
    <mergeCell ref="A95:B95"/>
    <mergeCell ref="A97:D97"/>
    <mergeCell ref="A101:B101"/>
    <mergeCell ref="A103:D103"/>
    <mergeCell ref="B104:C104"/>
    <mergeCell ref="B105:C105"/>
    <mergeCell ref="D105:D106"/>
    <mergeCell ref="B106:C106"/>
    <mergeCell ref="A135:B135"/>
    <mergeCell ref="A108:C108"/>
    <mergeCell ref="A110:D110"/>
    <mergeCell ref="A111:C111"/>
    <mergeCell ref="A119:B119"/>
    <mergeCell ref="A120:C120"/>
    <mergeCell ref="A121:B121"/>
    <mergeCell ref="A123:D123"/>
    <mergeCell ref="A130:B130"/>
    <mergeCell ref="A132:B132"/>
    <mergeCell ref="A133:B133"/>
    <mergeCell ref="A134:B13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14B6E-ABC9-4E9D-A4E2-16BAE102D2A8}">
  <dimension ref="A1:I14"/>
  <sheetViews>
    <sheetView tabSelected="1" workbookViewId="0">
      <selection activeCell="E22" sqref="E22"/>
    </sheetView>
  </sheetViews>
  <sheetFormatPr defaultRowHeight="15" x14ac:dyDescent="0.25"/>
  <cols>
    <col min="1" max="1" width="20.85546875" customWidth="1"/>
    <col min="2" max="2" width="13.140625" customWidth="1"/>
    <col min="3" max="3" width="21.7109375" customWidth="1"/>
    <col min="6" max="6" width="15" customWidth="1"/>
    <col min="7" max="7" width="15.85546875" bestFit="1" customWidth="1"/>
    <col min="9" max="9" width="17.7109375" customWidth="1"/>
  </cols>
  <sheetData>
    <row r="1" spans="1:9" ht="15.75" thickBot="1" x14ac:dyDescent="0.3"/>
    <row r="2" spans="1:9" x14ac:dyDescent="0.25">
      <c r="A2" s="178" t="s">
        <v>149</v>
      </c>
      <c r="B2" s="179"/>
      <c r="C2" s="180"/>
      <c r="F2" s="49"/>
    </row>
    <row r="3" spans="1:9" x14ac:dyDescent="0.25">
      <c r="A3" s="43" t="s">
        <v>146</v>
      </c>
      <c r="B3" s="43" t="s">
        <v>147</v>
      </c>
      <c r="C3" s="43" t="s">
        <v>148</v>
      </c>
      <c r="F3" s="49"/>
    </row>
    <row r="4" spans="1:9" x14ac:dyDescent="0.25">
      <c r="A4" s="42" t="s">
        <v>150</v>
      </c>
      <c r="B4" s="42">
        <f>Borracheiro!D134</f>
        <v>1</v>
      </c>
      <c r="C4" s="44">
        <f>Borracheiro!D137</f>
        <v>0</v>
      </c>
      <c r="F4" s="49"/>
      <c r="G4" s="50"/>
      <c r="H4" s="47"/>
    </row>
    <row r="5" spans="1:9" x14ac:dyDescent="0.25">
      <c r="A5" s="42" t="s">
        <v>151</v>
      </c>
      <c r="B5" s="42">
        <f>Mecânico!D134</f>
        <v>2</v>
      </c>
      <c r="C5" s="44">
        <f>Mecânico!D136</f>
        <v>0</v>
      </c>
      <c r="F5" s="49"/>
      <c r="G5" s="50"/>
      <c r="H5" s="47"/>
    </row>
    <row r="6" spans="1:9" x14ac:dyDescent="0.25">
      <c r="A6" s="42" t="s">
        <v>135</v>
      </c>
      <c r="B6" s="42">
        <f>Pedreiro!D133</f>
        <v>4</v>
      </c>
      <c r="C6" s="44">
        <f>Pedreiro!D135</f>
        <v>0</v>
      </c>
      <c r="F6" s="49"/>
      <c r="G6" s="50"/>
      <c r="H6" s="47"/>
    </row>
    <row r="7" spans="1:9" x14ac:dyDescent="0.25">
      <c r="A7" s="42" t="s">
        <v>152</v>
      </c>
      <c r="B7" s="42">
        <f>'Servente de Pedreiro'!D133</f>
        <v>8</v>
      </c>
      <c r="C7" s="44">
        <f>'Servente de Pedreiro'!D135</f>
        <v>0</v>
      </c>
      <c r="F7" s="49"/>
      <c r="G7" s="50"/>
      <c r="H7" s="47"/>
    </row>
    <row r="8" spans="1:9" x14ac:dyDescent="0.25">
      <c r="A8" s="46" t="s">
        <v>37</v>
      </c>
      <c r="B8" s="46">
        <f>SUM(B4:B7)</f>
        <v>15</v>
      </c>
      <c r="C8" s="45">
        <f>SUM(C4:C7)</f>
        <v>0</v>
      </c>
      <c r="G8" s="50"/>
      <c r="H8" s="47"/>
      <c r="I8" s="50"/>
    </row>
    <row r="9" spans="1:9" x14ac:dyDescent="0.25">
      <c r="H9" s="47"/>
    </row>
    <row r="10" spans="1:9" x14ac:dyDescent="0.25">
      <c r="H10" s="47"/>
    </row>
    <row r="11" spans="1:9" x14ac:dyDescent="0.25">
      <c r="H11" s="47"/>
    </row>
    <row r="12" spans="1:9" x14ac:dyDescent="0.25">
      <c r="H12" s="47"/>
    </row>
    <row r="13" spans="1:9" x14ac:dyDescent="0.25">
      <c r="H13" s="48"/>
    </row>
    <row r="14" spans="1:9" x14ac:dyDescent="0.25">
      <c r="H14" s="48"/>
    </row>
  </sheetData>
  <mergeCells count="1">
    <mergeCell ref="A2:C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Borracheiro</vt:lpstr>
      <vt:lpstr>Mecânico</vt:lpstr>
      <vt:lpstr>Pedreiro</vt:lpstr>
      <vt:lpstr>Servente de Pedreiro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Aparecida Alves</dc:creator>
  <cp:lastModifiedBy>Juliane Aparecida Alves</cp:lastModifiedBy>
  <dcterms:created xsi:type="dcterms:W3CDTF">2025-05-12T11:17:55Z</dcterms:created>
  <dcterms:modified xsi:type="dcterms:W3CDTF">2026-01-28T14:06:43Z</dcterms:modified>
</cp:coreProperties>
</file>